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2 Осв" sheetId="1" r:id="rId1"/>
  </sheets>
  <definedNames>
    <definedName name="_xlnm._FilterDatabase" localSheetId="0" hidden="1">'2 Осв'!$A$19:$BO$98</definedName>
  </definedNames>
  <calcPr calcId="162913"/>
</workbook>
</file>

<file path=xl/calcChain.xml><?xml version="1.0" encoding="utf-8"?>
<calcChain xmlns="http://schemas.openxmlformats.org/spreadsheetml/2006/main">
  <c r="P81" i="1" l="1"/>
  <c r="N81" i="1"/>
  <c r="Q81" i="1"/>
  <c r="L81" i="1"/>
  <c r="K81" i="1"/>
  <c r="S81" i="1" s="1"/>
  <c r="J81" i="1"/>
  <c r="H81" i="1"/>
  <c r="G81" i="1"/>
  <c r="F81" i="1"/>
  <c r="D81" i="1"/>
  <c r="P88" i="1" l="1"/>
  <c r="P87" i="1" s="1"/>
  <c r="N35" i="1"/>
  <c r="I37" i="1"/>
  <c r="I36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5" i="1"/>
  <c r="O65" i="1" s="1"/>
  <c r="F42" i="1"/>
  <c r="D82" i="1" l="1"/>
  <c r="D79" i="1" l="1"/>
  <c r="D80" i="1"/>
  <c r="R20" i="1"/>
  <c r="Q23" i="1"/>
  <c r="Q25" i="1"/>
  <c r="Q30" i="1"/>
  <c r="S30" i="1" s="1"/>
  <c r="Q31" i="1"/>
  <c r="S31" i="1" s="1"/>
  <c r="Q36" i="1"/>
  <c r="Q37" i="1"/>
  <c r="S37" i="1" s="1"/>
  <c r="Q41" i="1"/>
  <c r="S41" i="1" s="1"/>
  <c r="Q43" i="1"/>
  <c r="Q44" i="1"/>
  <c r="S44" i="1" s="1"/>
  <c r="Q45" i="1"/>
  <c r="Q46" i="1"/>
  <c r="S46" i="1" s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5" i="1"/>
  <c r="Q70" i="1"/>
  <c r="Q71" i="1"/>
  <c r="Q73" i="1"/>
  <c r="Q74" i="1"/>
  <c r="Q77" i="1"/>
  <c r="Q78" i="1"/>
  <c r="Q83" i="1"/>
  <c r="Q84" i="1"/>
  <c r="S84" i="1" s="1"/>
  <c r="Q85" i="1"/>
  <c r="Q86" i="1"/>
  <c r="Q89" i="1"/>
  <c r="Q90" i="1"/>
  <c r="S90" i="1" s="1"/>
  <c r="Q91" i="1"/>
  <c r="Q92" i="1"/>
  <c r="Q93" i="1"/>
  <c r="Q94" i="1"/>
  <c r="S94" i="1" s="1"/>
  <c r="Q95" i="1"/>
  <c r="Q96" i="1"/>
  <c r="S96" i="1" s="1"/>
  <c r="Q97" i="1"/>
  <c r="S97" i="1" s="1"/>
  <c r="Q98" i="1"/>
  <c r="S98" i="1" s="1"/>
  <c r="S36" i="1"/>
  <c r="S43" i="1"/>
  <c r="S45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5" i="1"/>
  <c r="S70" i="1"/>
  <c r="S71" i="1"/>
  <c r="S73" i="1"/>
  <c r="S74" i="1"/>
  <c r="S77" i="1"/>
  <c r="S78" i="1"/>
  <c r="S83" i="1"/>
  <c r="S85" i="1"/>
  <c r="S86" i="1"/>
  <c r="S89" i="1"/>
  <c r="S91" i="1"/>
  <c r="S92" i="1"/>
  <c r="S93" i="1"/>
  <c r="S95" i="1"/>
  <c r="S25" i="1"/>
  <c r="E88" i="1"/>
  <c r="E82" i="1"/>
  <c r="E76" i="1"/>
  <c r="E64" i="1"/>
  <c r="E42" i="1"/>
  <c r="E40" i="1"/>
  <c r="E35" i="1"/>
  <c r="E33" i="1" l="1"/>
  <c r="E63" i="1"/>
  <c r="E67" i="1"/>
  <c r="E39" i="1"/>
  <c r="E38" i="1" l="1"/>
  <c r="I98" i="1" l="1"/>
  <c r="I97" i="1"/>
  <c r="I96" i="1"/>
  <c r="I95" i="1"/>
  <c r="I94" i="1"/>
  <c r="I93" i="1"/>
  <c r="I92" i="1"/>
  <c r="I91" i="1"/>
  <c r="I90" i="1"/>
  <c r="I89" i="1"/>
  <c r="I86" i="1"/>
  <c r="I85" i="1"/>
  <c r="I84" i="1"/>
  <c r="I83" i="1"/>
  <c r="I31" i="1"/>
  <c r="I30" i="1"/>
  <c r="M88" i="1"/>
  <c r="F88" i="1"/>
  <c r="E26" i="1"/>
  <c r="D88" i="1"/>
  <c r="F82" i="1"/>
  <c r="E24" i="1"/>
  <c r="D24" i="1"/>
  <c r="F76" i="1"/>
  <c r="D76" i="1"/>
  <c r="F64" i="1"/>
  <c r="D64" i="1"/>
  <c r="D42" i="1"/>
  <c r="F40" i="1"/>
  <c r="D40" i="1"/>
  <c r="F35" i="1"/>
  <c r="D35" i="1"/>
  <c r="F29" i="1"/>
  <c r="D29" i="1"/>
  <c r="E29" i="1"/>
  <c r="J29" i="1"/>
  <c r="L29" i="1"/>
  <c r="N29" i="1"/>
  <c r="P29" i="1"/>
  <c r="J35" i="1"/>
  <c r="L35" i="1"/>
  <c r="M35" i="1"/>
  <c r="P35" i="1"/>
  <c r="J40" i="1"/>
  <c r="K40" i="1"/>
  <c r="L40" i="1"/>
  <c r="M40" i="1"/>
  <c r="N40" i="1"/>
  <c r="P40" i="1"/>
  <c r="J42" i="1"/>
  <c r="K42" i="1"/>
  <c r="L42" i="1"/>
  <c r="M42" i="1"/>
  <c r="N42" i="1"/>
  <c r="P42" i="1"/>
  <c r="J64" i="1"/>
  <c r="K64" i="1"/>
  <c r="L64" i="1"/>
  <c r="M64" i="1"/>
  <c r="N64" i="1"/>
  <c r="P64" i="1"/>
  <c r="J76" i="1"/>
  <c r="K76" i="1"/>
  <c r="S76" i="1" s="1"/>
  <c r="L76" i="1"/>
  <c r="M76" i="1"/>
  <c r="N76" i="1"/>
  <c r="O76" i="1"/>
  <c r="P76" i="1"/>
  <c r="J82" i="1"/>
  <c r="K82" i="1"/>
  <c r="L82" i="1"/>
  <c r="M82" i="1"/>
  <c r="N82" i="1"/>
  <c r="P82" i="1"/>
  <c r="J88" i="1"/>
  <c r="K88" i="1"/>
  <c r="K87" i="1" s="1"/>
  <c r="L88" i="1"/>
  <c r="N88" i="1"/>
  <c r="P26" i="1"/>
  <c r="H29" i="1"/>
  <c r="H35" i="1"/>
  <c r="H40" i="1"/>
  <c r="H42" i="1"/>
  <c r="H64" i="1"/>
  <c r="H63" i="1" s="1"/>
  <c r="H76" i="1"/>
  <c r="H82" i="1"/>
  <c r="H88" i="1"/>
  <c r="I76" i="1"/>
  <c r="G88" i="1"/>
  <c r="G82" i="1"/>
  <c r="G64" i="1"/>
  <c r="G42" i="1"/>
  <c r="G40" i="1"/>
  <c r="G76" i="1"/>
  <c r="G35" i="1"/>
  <c r="D26" i="1" l="1"/>
  <c r="D87" i="1"/>
  <c r="H26" i="1"/>
  <c r="H87" i="1"/>
  <c r="L24" i="1"/>
  <c r="L79" i="1"/>
  <c r="L80" i="1"/>
  <c r="G24" i="1"/>
  <c r="G79" i="1"/>
  <c r="G80" i="1"/>
  <c r="H24" i="1"/>
  <c r="H80" i="1"/>
  <c r="H79" i="1"/>
  <c r="N26" i="1"/>
  <c r="N87" i="1"/>
  <c r="P24" i="1"/>
  <c r="P79" i="1"/>
  <c r="P80" i="1"/>
  <c r="K79" i="1"/>
  <c r="K80" i="1"/>
  <c r="F26" i="1"/>
  <c r="F87" i="1"/>
  <c r="S87" i="1"/>
  <c r="Q87" i="1"/>
  <c r="J26" i="1"/>
  <c r="J87" i="1"/>
  <c r="L26" i="1"/>
  <c r="L87" i="1"/>
  <c r="N24" i="1"/>
  <c r="N80" i="1"/>
  <c r="N79" i="1"/>
  <c r="J24" i="1"/>
  <c r="J79" i="1"/>
  <c r="J80" i="1"/>
  <c r="F24" i="1"/>
  <c r="F79" i="1"/>
  <c r="F80" i="1"/>
  <c r="Q76" i="1"/>
  <c r="Q72" i="1"/>
  <c r="Q68" i="1"/>
  <c r="S68" i="1" s="1"/>
  <c r="Q64" i="1"/>
  <c r="Q40" i="1"/>
  <c r="Q34" i="1"/>
  <c r="I40" i="1"/>
  <c r="Q75" i="1"/>
  <c r="S75" i="1" s="1"/>
  <c r="Q69" i="1"/>
  <c r="Q35" i="1"/>
  <c r="S35" i="1" s="1"/>
  <c r="Q66" i="1"/>
  <c r="S66" i="1" s="1"/>
  <c r="Q42" i="1"/>
  <c r="S42" i="1" s="1"/>
  <c r="G29" i="1"/>
  <c r="G26" i="1"/>
  <c r="O30" i="1"/>
  <c r="O36" i="1"/>
  <c r="O37" i="1"/>
  <c r="O43" i="1"/>
  <c r="O61" i="1"/>
  <c r="O59" i="1"/>
  <c r="O57" i="1"/>
  <c r="O55" i="1"/>
  <c r="O53" i="1"/>
  <c r="O51" i="1"/>
  <c r="O49" i="1"/>
  <c r="O47" i="1"/>
  <c r="O45" i="1"/>
  <c r="O84" i="1"/>
  <c r="O86" i="1"/>
  <c r="O90" i="1"/>
  <c r="O92" i="1"/>
  <c r="O94" i="1"/>
  <c r="O96" i="1"/>
  <c r="O98" i="1"/>
  <c r="O31" i="1"/>
  <c r="O41" i="1"/>
  <c r="O62" i="1"/>
  <c r="O60" i="1"/>
  <c r="O58" i="1"/>
  <c r="O56" i="1"/>
  <c r="O54" i="1"/>
  <c r="O52" i="1"/>
  <c r="O50" i="1"/>
  <c r="O48" i="1"/>
  <c r="O46" i="1"/>
  <c r="O85" i="1"/>
  <c r="O89" i="1"/>
  <c r="O91" i="1"/>
  <c r="O93" i="1"/>
  <c r="O95" i="1"/>
  <c r="O97" i="1"/>
  <c r="M24" i="1"/>
  <c r="Q82" i="1"/>
  <c r="S82" i="1" s="1"/>
  <c r="K24" i="1"/>
  <c r="S72" i="1"/>
  <c r="S69" i="1"/>
  <c r="S64" i="1"/>
  <c r="S40" i="1"/>
  <c r="S34" i="1"/>
  <c r="M29" i="1"/>
  <c r="Q32" i="1"/>
  <c r="K29" i="1"/>
  <c r="S32" i="1"/>
  <c r="Q88" i="1"/>
  <c r="S88" i="1" s="1"/>
  <c r="K26" i="1"/>
  <c r="M26" i="1"/>
  <c r="O44" i="1"/>
  <c r="I42" i="1"/>
  <c r="I64" i="1"/>
  <c r="I88" i="1"/>
  <c r="I26" i="1" s="1"/>
  <c r="I35" i="1"/>
  <c r="O83" i="1"/>
  <c r="I82" i="1"/>
  <c r="I24" i="1" s="1"/>
  <c r="I29" i="1"/>
  <c r="D33" i="1"/>
  <c r="D28" i="1" s="1"/>
  <c r="D21" i="1" s="1"/>
  <c r="F33" i="1"/>
  <c r="F28" i="1" s="1"/>
  <c r="F21" i="1" s="1"/>
  <c r="D39" i="1"/>
  <c r="F39" i="1"/>
  <c r="E28" i="1"/>
  <c r="D67" i="1"/>
  <c r="E22" i="1"/>
  <c r="D63" i="1"/>
  <c r="F63" i="1"/>
  <c r="F67" i="1"/>
  <c r="G33" i="1"/>
  <c r="G67" i="1"/>
  <c r="P67" i="1"/>
  <c r="N67" i="1"/>
  <c r="L67" i="1"/>
  <c r="J67" i="1"/>
  <c r="G39" i="1"/>
  <c r="G63" i="1"/>
  <c r="H67" i="1"/>
  <c r="H39" i="1"/>
  <c r="M67" i="1"/>
  <c r="K67" i="1"/>
  <c r="M63" i="1"/>
  <c r="K63" i="1"/>
  <c r="M39" i="1"/>
  <c r="K39" i="1"/>
  <c r="M33" i="1"/>
  <c r="K33" i="1"/>
  <c r="P63" i="1"/>
  <c r="N63" i="1"/>
  <c r="L63" i="1"/>
  <c r="J63" i="1"/>
  <c r="P39" i="1"/>
  <c r="N39" i="1"/>
  <c r="L39" i="1"/>
  <c r="J39" i="1"/>
  <c r="P33" i="1"/>
  <c r="P28" i="1" s="1"/>
  <c r="P21" i="1" s="1"/>
  <c r="N33" i="1"/>
  <c r="N28" i="1" s="1"/>
  <c r="N21" i="1" s="1"/>
  <c r="L33" i="1"/>
  <c r="L28" i="1" s="1"/>
  <c r="L21" i="1" s="1"/>
  <c r="J33" i="1"/>
  <c r="J28" i="1" s="1"/>
  <c r="J21" i="1" s="1"/>
  <c r="H33" i="1"/>
  <c r="H28" i="1" s="1"/>
  <c r="H21" i="1" s="1"/>
  <c r="S79" i="1" l="1"/>
  <c r="Q79" i="1"/>
  <c r="S80" i="1"/>
  <c r="Q80" i="1"/>
  <c r="I39" i="1"/>
  <c r="O35" i="1"/>
  <c r="O33" i="1" s="1"/>
  <c r="O67" i="1"/>
  <c r="O29" i="1"/>
  <c r="I33" i="1"/>
  <c r="I28" i="1" s="1"/>
  <c r="I21" i="1" s="1"/>
  <c r="O42" i="1"/>
  <c r="I63" i="1"/>
  <c r="O64" i="1"/>
  <c r="O63" i="1" s="1"/>
  <c r="O40" i="1"/>
  <c r="I67" i="1"/>
  <c r="O88" i="1"/>
  <c r="O26" i="1" s="1"/>
  <c r="Q67" i="1"/>
  <c r="S67" i="1" s="1"/>
  <c r="O82" i="1"/>
  <c r="O24" i="1" s="1"/>
  <c r="G28" i="1"/>
  <c r="G21" i="1" s="1"/>
  <c r="E21" i="1"/>
  <c r="E20" i="1" s="1"/>
  <c r="M28" i="1"/>
  <c r="Q33" i="1"/>
  <c r="S33" i="1" s="1"/>
  <c r="K28" i="1"/>
  <c r="Q39" i="1"/>
  <c r="S39" i="1" s="1"/>
  <c r="Q63" i="1"/>
  <c r="S63" i="1" s="1"/>
  <c r="Q26" i="1"/>
  <c r="S26" i="1" s="1"/>
  <c r="Q29" i="1"/>
  <c r="S29" i="1" s="1"/>
  <c r="Q24" i="1"/>
  <c r="S24" i="1" s="1"/>
  <c r="N38" i="1"/>
  <c r="N22" i="1" s="1"/>
  <c r="N20" i="1" s="1"/>
  <c r="G38" i="1"/>
  <c r="D38" i="1"/>
  <c r="D22" i="1" s="1"/>
  <c r="D20" i="1" s="1"/>
  <c r="L38" i="1"/>
  <c r="L22" i="1" s="1"/>
  <c r="L20" i="1" s="1"/>
  <c r="P38" i="1"/>
  <c r="P22" i="1" s="1"/>
  <c r="P20" i="1" s="1"/>
  <c r="H38" i="1"/>
  <c r="H22" i="1" s="1"/>
  <c r="H20" i="1" s="1"/>
  <c r="F38" i="1"/>
  <c r="F22" i="1" s="1"/>
  <c r="F20" i="1" s="1"/>
  <c r="J38" i="1"/>
  <c r="J22" i="1" s="1"/>
  <c r="J20" i="1" s="1"/>
  <c r="M38" i="1"/>
  <c r="K38" i="1"/>
  <c r="O39" i="1" l="1"/>
  <c r="O38" i="1" s="1"/>
  <c r="O22" i="1" s="1"/>
  <c r="O28" i="1"/>
  <c r="O21" i="1" s="1"/>
  <c r="I38" i="1"/>
  <c r="I22" i="1" s="1"/>
  <c r="I20" i="1" s="1"/>
  <c r="G22" i="1"/>
  <c r="M21" i="1"/>
  <c r="Q28" i="1"/>
  <c r="S28" i="1" s="1"/>
  <c r="K22" i="1"/>
  <c r="K21" i="1"/>
  <c r="M22" i="1"/>
  <c r="Q38" i="1"/>
  <c r="S38" i="1" s="1"/>
  <c r="O20" i="1" l="1"/>
  <c r="G20" i="1"/>
  <c r="M20" i="1"/>
  <c r="Q22" i="1"/>
  <c r="S22" i="1" s="1"/>
  <c r="K20" i="1"/>
  <c r="Q21" i="1"/>
  <c r="S21" i="1" s="1"/>
  <c r="Q20" i="1" l="1"/>
  <c r="S20" i="1" s="1"/>
  <c r="T19" i="1" l="1"/>
</calcChain>
</file>

<file path=xl/sharedStrings.xml><?xml version="1.0" encoding="utf-8"?>
<sst xmlns="http://schemas.openxmlformats.org/spreadsheetml/2006/main" count="306" uniqueCount="156">
  <si>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</si>
  <si>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</si>
  <si>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</si>
  <si>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</si>
  <si>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</si>
  <si>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</si>
  <si>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</si>
  <si>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</si>
  <si>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</si>
  <si>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</si>
  <si>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</si>
  <si>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</si>
  <si>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</si>
  <si>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</si>
  <si>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</si>
  <si>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</si>
  <si>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</si>
  <si>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</si>
  <si>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</si>
  <si>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</si>
  <si>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</si>
  <si>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</si>
  <si>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</si>
  <si>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</si>
  <si>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</si>
  <si>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</si>
  <si>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</si>
  <si>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</si>
  <si>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</si>
  <si>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</si>
  <si>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</si>
  <si>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</si>
  <si>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</si>
  <si>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</si>
  <si>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</si>
  <si>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</si>
  <si>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</si>
  <si>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</si>
  <si>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</si>
  <si>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</si>
  <si>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</si>
  <si>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</si>
  <si>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</si>
  <si>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</si>
  <si>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</si>
  <si>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</si>
  <si>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</si>
  <si>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</si>
  <si>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</si>
  <si>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</si>
  <si>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</si>
  <si>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</si>
  <si>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</si>
  <si>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</si>
  <si>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</si>
  <si>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</si>
  <si>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</si>
  <si>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</si>
  <si>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</si>
  <si>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</si>
  <si>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</si>
  <si>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</si>
  <si>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</si>
  <si>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</si>
  <si>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</si>
  <si>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</si>
  <si>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</si>
  <si>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</si>
  <si>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</si>
  <si>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</si>
  <si>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</si>
  <si>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</si>
  <si>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</si>
  <si>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</si>
  <si>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</si>
  <si>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</si>
  <si>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</si>
  <si>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</si>
  <si>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</si>
  <si>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</si>
  <si>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</si>
  <si>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</si>
  <si>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</si>
  <si>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</si>
  <si>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</si>
  <si>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</si>
  <si>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</si>
  <si>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</si>
  <si>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</si>
  <si>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</si>
  <si>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</si>
  <si>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</si>
  <si>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</si>
  <si>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</si>
  <si>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</si>
  <si>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</si>
  <si>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2</t>
  </si>
  <si>
    <t>к приказу Минэнерго России</t>
  </si>
  <si>
    <t>от « 25 » апреля 2018 г. № 320</t>
  </si>
  <si>
    <t>за год 2019</t>
  </si>
  <si>
    <t>Отчет о реализации инвестиционной программы  Акционерного общества "Электромагистраль"</t>
  </si>
  <si>
    <t>Год раскрытия информации: 2019 год</t>
  </si>
  <si>
    <t xml:space="preserve">Фактический объем освоения капитальных вложений на 01.01.2019, млн. рублей 
(без НДС) </t>
  </si>
  <si>
    <t xml:space="preserve">Остаток освоения капитальных вложений 
на 01.01.2019, млн. рублей (без НДС) </t>
  </si>
  <si>
    <t>Освоение капитальных вложений 2019 года, млн. рублей (без НДС)</t>
  </si>
  <si>
    <t xml:space="preserve">Остаток освоения капитальных вложений 
на 01.01.20, млн. рублей 
(без НДС) </t>
  </si>
  <si>
    <t xml:space="preserve">Отклонение от плана освоения капитальных вложений 2019 года 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</si>
  <si>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</si>
  <si>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</si>
  <si>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</si>
  <si>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</si>
  <si>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</si>
  <si>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</si>
  <si>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</si>
  <si>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</si>
  <si>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</si>
  <si>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</si>
  <si>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</si>
  <si>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</si>
  <si>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</si>
  <si>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</si>
  <si>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</si>
  <si>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</si>
  <si>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</si>
  <si>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</si>
  <si>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</si>
  <si>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</si>
  <si>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</si>
  <si>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</si>
  <si>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</si>
  <si>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</si>
  <si>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</si>
  <si>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</si>
  <si>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</si>
  <si>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</si>
  <si>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</si>
  <si>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</si>
  <si>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</si>
  <si>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</si>
  <si>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</si>
  <si>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</si>
  <si>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</si>
  <si>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</si>
  <si>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</si>
  <si>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Исполнение обязательств по ДТП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</si>
  <si>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</si>
  <si>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</si>
  <si>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</si>
  <si>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1.5</t>
  </si>
  <si>
    <t>Покупка земельных участков для целей реализации инвестиционных проектов,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</si>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</sst>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\ _₽_-;\-* #,##0.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0" xfId="2" applyFont="1" applyFill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/>
    <xf numFmtId="0" fontId="3" fillId="2" borderId="0" xfId="2" applyFont="1" applyFill="1" applyBorder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4" fillId="2" borderId="0" xfId="0" applyFont="1" applyFill="1" applyAlignment="1"/>
    <xf numFmtId="0" fontId="7" fillId="2" borderId="0" xfId="3" applyFont="1" applyFill="1" applyAlignment="1">
      <alignment vertical="center"/>
    </xf>
    <xf numFmtId="0" fontId="4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2" xfId="2" applyFont="1" applyFill="1" applyBorder="1" applyAlignment="1">
      <alignment horizontal="center" vertical="center" textRotation="90" wrapText="1"/>
    </xf>
    <xf numFmtId="0" fontId="3" fillId="0" borderId="0" xfId="4" applyFont="1" applyFill="1" applyAlignment="1">
      <alignment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/>
    <xf numFmtId="0" fontId="3" fillId="0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 wrapText="1"/>
    </xf>
    <xf numFmtId="49" fontId="9" fillId="3" borderId="2" xfId="3" applyNumberFormat="1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center" vertical="center"/>
    </xf>
    <xf numFmtId="49" fontId="9" fillId="4" borderId="2" xfId="3" applyNumberFormat="1" applyFont="1" applyFill="1" applyBorder="1" applyAlignment="1">
      <alignment horizontal="center" vertical="center"/>
    </xf>
    <xf numFmtId="0" fontId="9" fillId="4" borderId="2" xfId="3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center" vertical="center"/>
    </xf>
    <xf numFmtId="49" fontId="9" fillId="5" borderId="2" xfId="3" applyNumberFormat="1" applyFont="1" applyFill="1" applyBorder="1" applyAlignment="1">
      <alignment horizontal="center" vertical="center"/>
    </xf>
    <xf numFmtId="0" fontId="9" fillId="5" borderId="2" xfId="3" applyFont="1" applyFill="1" applyBorder="1" applyAlignment="1">
      <alignment horizontal="left" vertical="center" wrapText="1"/>
    </xf>
    <xf numFmtId="0" fontId="9" fillId="5" borderId="2" xfId="2" applyFont="1" applyFill="1" applyBorder="1" applyAlignment="1">
      <alignment horizontal="center" vertical="center"/>
    </xf>
    <xf numFmtId="49" fontId="9" fillId="6" borderId="2" xfId="3" applyNumberFormat="1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left" vertical="center" wrapText="1"/>
    </xf>
    <xf numFmtId="0" fontId="9" fillId="6" borderId="2" xfId="2" applyFont="1" applyFill="1" applyBorder="1" applyAlignment="1">
      <alignment horizontal="center" vertical="center"/>
    </xf>
    <xf numFmtId="49" fontId="9" fillId="7" borderId="2" xfId="3" applyNumberFormat="1" applyFont="1" applyFill="1" applyBorder="1" applyAlignment="1">
      <alignment horizontal="center" vertical="center"/>
    </xf>
    <xf numFmtId="0" fontId="9" fillId="7" borderId="2" xfId="3" applyFont="1" applyFill="1" applyBorder="1" applyAlignment="1">
      <alignment horizontal="left" vertical="center" wrapText="1"/>
    </xf>
    <xf numFmtId="0" fontId="9" fillId="7" borderId="2" xfId="2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/>
    </xf>
    <xf numFmtId="0" fontId="10" fillId="0" borderId="2" xfId="3" applyFont="1" applyBorder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49" fontId="10" fillId="0" borderId="2" xfId="3" applyNumberFormat="1" applyFont="1" applyBorder="1" applyAlignment="1">
      <alignment horizontal="center" vertical="center"/>
    </xf>
    <xf numFmtId="0" fontId="10" fillId="0" borderId="2" xfId="3" applyFont="1" applyFill="1" applyBorder="1" applyAlignment="1">
      <alignment horizontal="left" vertical="center" wrapText="1"/>
    </xf>
    <xf numFmtId="164" fontId="9" fillId="3" borderId="2" xfId="1" applyFont="1" applyFill="1" applyBorder="1" applyAlignment="1">
      <alignment horizontal="center" vertical="center"/>
    </xf>
    <xf numFmtId="164" fontId="9" fillId="4" borderId="2" xfId="1" applyFont="1" applyFill="1" applyBorder="1" applyAlignment="1">
      <alignment horizontal="center" vertical="center"/>
    </xf>
    <xf numFmtId="164" fontId="10" fillId="5" borderId="2" xfId="1" applyFont="1" applyFill="1" applyBorder="1" applyAlignment="1">
      <alignment horizontal="center" vertical="center"/>
    </xf>
    <xf numFmtId="164" fontId="9" fillId="6" borderId="2" xfId="5" applyNumberFormat="1" applyFont="1" applyFill="1" applyBorder="1" applyAlignment="1">
      <alignment horizontal="center" vertical="center"/>
    </xf>
    <xf numFmtId="164" fontId="9" fillId="7" borderId="2" xfId="5" applyNumberFormat="1" applyFont="1" applyFill="1" applyBorder="1" applyAlignment="1">
      <alignment horizontal="center" vertical="center"/>
    </xf>
    <xf numFmtId="164" fontId="9" fillId="0" borderId="2" xfId="1" applyFont="1" applyFill="1" applyBorder="1" applyAlignment="1">
      <alignment horizontal="center" vertical="center"/>
    </xf>
    <xf numFmtId="164" fontId="10" fillId="0" borderId="2" xfId="1" applyFont="1" applyFill="1" applyBorder="1" applyAlignment="1">
      <alignment horizontal="center" vertical="center"/>
    </xf>
    <xf numFmtId="164" fontId="3" fillId="2" borderId="0" xfId="2" applyNumberFormat="1" applyFont="1" applyFill="1"/>
    <xf numFmtId="166" fontId="3" fillId="2" borderId="0" xfId="2" applyNumberFormat="1" applyFont="1" applyFill="1"/>
    <xf numFmtId="0" fontId="3" fillId="2" borderId="2" xfId="2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/>
    </xf>
    <xf numFmtId="0" fontId="10" fillId="0" borderId="2" xfId="3" applyFont="1" applyFill="1" applyBorder="1" applyAlignment="1">
      <alignment horizontal="center" vertical="center"/>
    </xf>
    <xf numFmtId="0" fontId="3" fillId="0" borderId="0" xfId="4" applyFont="1" applyFill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3" fillId="2" borderId="1" xfId="2" applyFont="1" applyFill="1" applyBorder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Alignment="1">
      <alignment horizontal="center" wrapText="1"/>
    </xf>
    <xf numFmtId="0" fontId="4" fillId="2" borderId="0" xfId="0" applyFont="1" applyFill="1" applyAlignment="1">
      <alignment horizontal="center"/>
    </xf>
  </cellXfs>
  <cellStyles count="6">
    <cellStyle name="Обычный" xfId="0" builtinId="0"/>
    <cellStyle name="Обычный 10" xfId="4"/>
    <cellStyle name="Обычный 3" xfId="2"/>
    <cellStyle name="Обычный 7" xfId="3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1"/>
  <sheetViews>
    <sheetView tabSelected="1" topLeftCell="A4" zoomScale="90" zoomScaleNormal="90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M56" sqref="M56"/>
    </sheetView>
  </sheetViews>
  <sheetFormatPr defaultColWidth="9.140625" defaultRowHeight="15.75" x14ac:dyDescent="0.25"/>
  <cols>
    <col min="1" max="1" width="11.28515625" style="1" customWidth="1"/>
    <col min="2" max="2" width="42.5703125" style="1" bestFit="1" customWidth="1"/>
    <col min="3" max="3" width="17.140625" style="1" customWidth="1"/>
    <col min="4" max="4" width="21.42578125" style="1" customWidth="1"/>
    <col min="5" max="5" width="20.7109375" style="1" customWidth="1"/>
    <col min="6" max="6" width="11.5703125" style="1" customWidth="1"/>
    <col min="7" max="7" width="19.140625" style="1" customWidth="1"/>
    <col min="8" max="8" width="11.5703125" style="1" customWidth="1"/>
    <col min="9" max="9" width="17.7109375" style="1" customWidth="1"/>
    <col min="10" max="10" width="11.5703125" style="1" customWidth="1"/>
    <col min="11" max="11" width="22" style="1" customWidth="1"/>
    <col min="12" max="12" width="11.5703125" style="1" customWidth="1"/>
    <col min="13" max="13" width="22.85546875" style="1" customWidth="1"/>
    <col min="14" max="14" width="11.5703125" style="1" customWidth="1"/>
    <col min="15" max="15" width="17.28515625" style="1" customWidth="1"/>
    <col min="16" max="17" width="13.7109375" style="1" customWidth="1"/>
    <col min="18" max="18" width="9.140625" style="1" customWidth="1"/>
    <col min="19" max="19" width="15.7109375" style="1" customWidth="1"/>
    <col min="20" max="20" width="38.5703125" style="1" customWidth="1"/>
    <col min="21" max="21" width="13.7109375" style="1" customWidth="1"/>
    <col min="22" max="22" width="14.85546875" style="1" customWidth="1"/>
    <col min="23" max="23" width="11.7109375" style="1" customWidth="1"/>
    <col min="24" max="24" width="12.85546875" style="1" customWidth="1"/>
    <col min="25" max="25" width="13.42578125" style="1" customWidth="1"/>
    <col min="26" max="26" width="10" style="1" customWidth="1"/>
    <col min="27" max="30" width="9.140625" style="1"/>
    <col min="31" max="31" width="18.5703125" style="1" customWidth="1"/>
    <col min="32" max="66" width="9.140625" style="1"/>
    <col min="67" max="67" width="19.85546875" style="1" customWidth="1"/>
    <col min="68" max="16384" width="9.140625" style="1"/>
  </cols>
  <sheetData>
    <row r="1" spans="1:33" ht="18.75" x14ac:dyDescent="0.25">
      <c r="T1" s="54" t="s">
        <v>96</v>
      </c>
    </row>
    <row r="2" spans="1:33" ht="18.75" x14ac:dyDescent="0.3">
      <c r="T2" s="2" t="s">
        <v>97</v>
      </c>
    </row>
    <row r="3" spans="1:33" ht="18.75" x14ac:dyDescent="0.3">
      <c r="T3" s="55" t="s">
        <v>98</v>
      </c>
    </row>
    <row r="4" spans="1:33" s="4" customFormat="1" ht="18.75" x14ac:dyDescent="0.3">
      <c r="A4" s="62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 s="4" customFormat="1" ht="18.75" x14ac:dyDescent="0.3">
      <c r="A5" s="63" t="s">
        <v>99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4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4" customFormat="1" ht="18.75" customHeight="1" x14ac:dyDescent="0.3">
      <c r="A7" s="63" t="s">
        <v>100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59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3" ht="18.75" x14ac:dyDescent="0.3">
      <c r="A10" s="64" t="s">
        <v>101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3" ht="18.75" x14ac:dyDescent="0.3">
      <c r="E11" s="50"/>
      <c r="AF11" s="2"/>
    </row>
    <row r="12" spans="1:33" ht="18.75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3" x14ac:dyDescent="0.25">
      <c r="A13" s="59" t="s">
        <v>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3" s="11" customFormat="1" ht="18.75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2"/>
    </row>
    <row r="15" spans="1:33" ht="15.75" customHeight="1" x14ac:dyDescent="0.25">
      <c r="A15" s="58" t="s">
        <v>3</v>
      </c>
      <c r="B15" s="58" t="s">
        <v>4</v>
      </c>
      <c r="C15" s="58" t="s">
        <v>5</v>
      </c>
      <c r="D15" s="58" t="s">
        <v>6</v>
      </c>
      <c r="E15" s="58" t="s">
        <v>7</v>
      </c>
      <c r="F15" s="58" t="s">
        <v>102</v>
      </c>
      <c r="G15" s="58"/>
      <c r="H15" s="58" t="s">
        <v>103</v>
      </c>
      <c r="I15" s="58"/>
      <c r="J15" s="58" t="s">
        <v>104</v>
      </c>
      <c r="K15" s="58"/>
      <c r="L15" s="58"/>
      <c r="M15" s="58"/>
      <c r="N15" s="58" t="s">
        <v>105</v>
      </c>
      <c r="O15" s="58"/>
      <c r="P15" s="58" t="s">
        <v>106</v>
      </c>
      <c r="Q15" s="58"/>
      <c r="R15" s="58"/>
      <c r="S15" s="58"/>
      <c r="T15" s="58" t="s">
        <v>8</v>
      </c>
      <c r="U15" s="12"/>
    </row>
    <row r="16" spans="1:33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</row>
    <row r="17" spans="1:22" ht="40.5" customHeigh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 t="s">
        <v>9</v>
      </c>
      <c r="K17" s="58"/>
      <c r="L17" s="58" t="s">
        <v>10</v>
      </c>
      <c r="M17" s="58"/>
      <c r="N17" s="58"/>
      <c r="O17" s="58"/>
      <c r="P17" s="58" t="s">
        <v>11</v>
      </c>
      <c r="Q17" s="58"/>
      <c r="R17" s="58" t="s">
        <v>12</v>
      </c>
      <c r="S17" s="58"/>
      <c r="T17" s="58"/>
    </row>
    <row r="18" spans="1:22" ht="96.75" x14ac:dyDescent="0.25">
      <c r="A18" s="58"/>
      <c r="B18" s="58"/>
      <c r="C18" s="58"/>
      <c r="D18" s="58"/>
      <c r="E18" s="58"/>
      <c r="F18" s="13" t="s">
        <v>13</v>
      </c>
      <c r="G18" s="13" t="s">
        <v>14</v>
      </c>
      <c r="H18" s="13" t="s">
        <v>13</v>
      </c>
      <c r="I18" s="13" t="s">
        <v>14</v>
      </c>
      <c r="J18" s="13" t="s">
        <v>13</v>
      </c>
      <c r="K18" s="13" t="s">
        <v>15</v>
      </c>
      <c r="L18" s="13" t="s">
        <v>13</v>
      </c>
      <c r="M18" s="13" t="s">
        <v>16</v>
      </c>
      <c r="N18" s="13" t="s">
        <v>13</v>
      </c>
      <c r="O18" s="13" t="s">
        <v>14</v>
      </c>
      <c r="P18" s="13" t="s">
        <v>13</v>
      </c>
      <c r="Q18" s="13" t="s">
        <v>15</v>
      </c>
      <c r="R18" s="13" t="s">
        <v>13</v>
      </c>
      <c r="S18" s="13" t="s">
        <v>17</v>
      </c>
      <c r="T18" s="58"/>
    </row>
    <row r="19" spans="1:22" x14ac:dyDescent="0.25">
      <c r="A19" s="52">
        <v>1</v>
      </c>
      <c r="B19" s="52">
        <v>2</v>
      </c>
      <c r="C19" s="52">
        <v>3</v>
      </c>
      <c r="D19" s="52">
        <v>4</v>
      </c>
      <c r="E19" s="52">
        <v>5</v>
      </c>
      <c r="F19" s="52">
        <v>6</v>
      </c>
      <c r="G19" s="52">
        <v>7</v>
      </c>
      <c r="H19" s="52">
        <v>8</v>
      </c>
      <c r="I19" s="52">
        <v>9</v>
      </c>
      <c r="J19" s="52">
        <v>10</v>
      </c>
      <c r="K19" s="52">
        <v>11</v>
      </c>
      <c r="L19" s="52">
        <v>12</v>
      </c>
      <c r="M19" s="52">
        <v>13</v>
      </c>
      <c r="N19" s="52">
        <v>14</v>
      </c>
      <c r="O19" s="52">
        <v>15</v>
      </c>
      <c r="P19" s="52">
        <v>16</v>
      </c>
      <c r="Q19" s="52">
        <v>17</v>
      </c>
      <c r="R19" s="52">
        <v>18</v>
      </c>
      <c r="S19" s="52">
        <v>19</v>
      </c>
      <c r="T19" s="52">
        <f>S19+1</f>
        <v>20</v>
      </c>
    </row>
    <row r="20" spans="1:22" ht="25.5" x14ac:dyDescent="0.25">
      <c r="A20" s="19" t="s">
        <v>20</v>
      </c>
      <c r="B20" s="20" t="s">
        <v>18</v>
      </c>
      <c r="C20" s="21" t="s">
        <v>21</v>
      </c>
      <c r="D20" s="43">
        <f t="shared" ref="D20:F20" si="0">IF(SUM(D21:D26)&lt;&gt;0,SUM(D21:D26),0)</f>
        <v>0</v>
      </c>
      <c r="E20" s="43">
        <f t="shared" si="0"/>
        <v>1961.5499568540765</v>
      </c>
      <c r="F20" s="43">
        <f t="shared" si="0"/>
        <v>0</v>
      </c>
      <c r="G20" s="43">
        <f t="shared" ref="G20" si="1">IF(SUM(G21:G26)&lt;&gt;0,SUM(G21:G26),0)</f>
        <v>83.3096788</v>
      </c>
      <c r="H20" s="43">
        <f t="shared" ref="H20:I20" si="2">IF(SUM(H21:H26)&lt;&gt;0,SUM(H21:H26),0)</f>
        <v>0</v>
      </c>
      <c r="I20" s="43">
        <f t="shared" si="2"/>
        <v>1878.2402780540767</v>
      </c>
      <c r="J20" s="43">
        <f t="shared" ref="J20:R20" si="3">IF(SUM(J21:J26)&lt;&gt;0,SUM(J21:J26),0)</f>
        <v>0</v>
      </c>
      <c r="K20" s="43">
        <f t="shared" si="3"/>
        <v>0</v>
      </c>
      <c r="L20" s="43">
        <f t="shared" si="3"/>
        <v>0</v>
      </c>
      <c r="M20" s="43">
        <f t="shared" si="3"/>
        <v>632.16388062999999</v>
      </c>
      <c r="N20" s="43">
        <f t="shared" si="3"/>
        <v>0</v>
      </c>
      <c r="O20" s="43">
        <f t="shared" si="3"/>
        <v>1246.0763974240765</v>
      </c>
      <c r="P20" s="43">
        <f t="shared" si="3"/>
        <v>0</v>
      </c>
      <c r="Q20" s="43">
        <f>M20-K20</f>
        <v>632.16388062999999</v>
      </c>
      <c r="R20" s="43">
        <f t="shared" si="3"/>
        <v>0</v>
      </c>
      <c r="S20" s="43">
        <f>IF(K20=0,0,Q20/K20*100)</f>
        <v>0</v>
      </c>
      <c r="T20" s="53"/>
      <c r="U20" s="50"/>
      <c r="V20" s="50"/>
    </row>
    <row r="21" spans="1:22" x14ac:dyDescent="0.25">
      <c r="A21" s="22" t="s">
        <v>22</v>
      </c>
      <c r="B21" s="23" t="s">
        <v>23</v>
      </c>
      <c r="C21" s="24" t="s">
        <v>21</v>
      </c>
      <c r="D21" s="44">
        <f t="shared" ref="D21:F21" si="4">IF(D28&lt;&gt;0,D28,0)</f>
        <v>0</v>
      </c>
      <c r="E21" s="44">
        <f t="shared" si="4"/>
        <v>15.153023638726632</v>
      </c>
      <c r="F21" s="44">
        <f t="shared" si="4"/>
        <v>0</v>
      </c>
      <c r="G21" s="44">
        <f t="shared" ref="G21" si="5">IF(G28&lt;&gt;0,G28,0)</f>
        <v>0</v>
      </c>
      <c r="H21" s="44">
        <f t="shared" ref="H21:I21" si="6">IF(H28&lt;&gt;0,H28,0)</f>
        <v>0</v>
      </c>
      <c r="I21" s="44">
        <f t="shared" si="6"/>
        <v>15.153023638726632</v>
      </c>
      <c r="J21" s="44">
        <f t="shared" ref="J21:P21" si="7">IF(J28&lt;&gt;0,J28,0)</f>
        <v>0</v>
      </c>
      <c r="K21" s="44">
        <f t="shared" si="7"/>
        <v>0</v>
      </c>
      <c r="L21" s="44">
        <f t="shared" si="7"/>
        <v>0</v>
      </c>
      <c r="M21" s="44">
        <f t="shared" si="7"/>
        <v>10.554521609999998</v>
      </c>
      <c r="N21" s="44">
        <f t="shared" si="7"/>
        <v>0</v>
      </c>
      <c r="O21" s="44">
        <f t="shared" si="7"/>
        <v>4.5985020287266325</v>
      </c>
      <c r="P21" s="44">
        <f t="shared" si="7"/>
        <v>0</v>
      </c>
      <c r="Q21" s="44">
        <f>M21-K21</f>
        <v>10.554521609999998</v>
      </c>
      <c r="R21" s="44">
        <v>0</v>
      </c>
      <c r="S21" s="44">
        <f>IF(K21=0,0,Q21/K21*100)</f>
        <v>0</v>
      </c>
      <c r="T21" s="23"/>
      <c r="U21" s="50"/>
      <c r="V21" s="50"/>
    </row>
    <row r="22" spans="1:22" ht="25.5" x14ac:dyDescent="0.25">
      <c r="A22" s="22" t="s">
        <v>24</v>
      </c>
      <c r="B22" s="23" t="s">
        <v>25</v>
      </c>
      <c r="C22" s="24" t="s">
        <v>21</v>
      </c>
      <c r="D22" s="44">
        <f>IF(D38&lt;&gt;0,D38,0)</f>
        <v>0</v>
      </c>
      <c r="E22" s="44">
        <f>IF(E38&lt;&gt;0,E38,0)</f>
        <v>1519.8517647630219</v>
      </c>
      <c r="F22" s="44">
        <f t="shared" ref="F22" si="8">IF(F38&lt;&gt;0,F38,0)</f>
        <v>0</v>
      </c>
      <c r="G22" s="44">
        <f>IF(G38&lt;&gt;0,G38,0)</f>
        <v>51.118820679999999</v>
      </c>
      <c r="H22" s="44">
        <f>IF(H38&lt;&gt;0,H38,0)</f>
        <v>0</v>
      </c>
      <c r="I22" s="44">
        <f>IF(I38&lt;&gt;0,I38,0)</f>
        <v>1468.7329440830222</v>
      </c>
      <c r="J22" s="44">
        <f t="shared" ref="J22:P22" si="9">IF(J38&lt;&gt;0,J38,0)</f>
        <v>0</v>
      </c>
      <c r="K22" s="44">
        <f t="shared" si="9"/>
        <v>0</v>
      </c>
      <c r="L22" s="44">
        <f t="shared" si="9"/>
        <v>0</v>
      </c>
      <c r="M22" s="44">
        <f t="shared" si="9"/>
        <v>253.99143810999996</v>
      </c>
      <c r="N22" s="44">
        <f t="shared" si="9"/>
        <v>0</v>
      </c>
      <c r="O22" s="44">
        <f t="shared" si="9"/>
        <v>1214.741505973022</v>
      </c>
      <c r="P22" s="44">
        <f t="shared" si="9"/>
        <v>0</v>
      </c>
      <c r="Q22" s="44">
        <f t="shared" ref="Q22:Q26" si="10">M22-K22</f>
        <v>253.99143810999996</v>
      </c>
      <c r="R22" s="44">
        <v>0</v>
      </c>
      <c r="S22" s="44">
        <f t="shared" ref="S22:S26" si="11">IF(K22=0,0,Q22/K22*100)</f>
        <v>0</v>
      </c>
      <c r="T22" s="23"/>
      <c r="U22" s="50"/>
      <c r="V22" s="50"/>
    </row>
    <row r="23" spans="1:22" ht="51" x14ac:dyDescent="0.25">
      <c r="A23" s="22" t="s">
        <v>26</v>
      </c>
      <c r="B23" s="23" t="s">
        <v>27</v>
      </c>
      <c r="C23" s="24" t="s">
        <v>21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f t="shared" si="10"/>
        <v>0</v>
      </c>
      <c r="R23" s="44">
        <v>0</v>
      </c>
      <c r="S23" s="44">
        <v>0</v>
      </c>
      <c r="T23" s="23"/>
      <c r="U23" s="50"/>
      <c r="V23" s="50"/>
    </row>
    <row r="24" spans="1:22" ht="25.5" x14ac:dyDescent="0.25">
      <c r="A24" s="22" t="s">
        <v>28</v>
      </c>
      <c r="B24" s="23" t="s">
        <v>29</v>
      </c>
      <c r="C24" s="24" t="s">
        <v>21</v>
      </c>
      <c r="D24" s="44">
        <f>IF(D82&lt;&gt;0,D82,0)</f>
        <v>0</v>
      </c>
      <c r="E24" s="44">
        <f>IF(E82&lt;&gt;0,E82,0)</f>
        <v>26.543240356248155</v>
      </c>
      <c r="F24" s="44">
        <f t="shared" ref="F24" si="12">IF(F82&lt;&gt;0,F82,0)</f>
        <v>0</v>
      </c>
      <c r="G24" s="44">
        <f>IF(G82&lt;&gt;0,G82,0)</f>
        <v>0</v>
      </c>
      <c r="H24" s="44">
        <f>IF(H82&lt;&gt;0,H82,0)</f>
        <v>0</v>
      </c>
      <c r="I24" s="44">
        <f>IF(I82&lt;&gt;0,I82,0)</f>
        <v>26.543240356248155</v>
      </c>
      <c r="J24" s="44">
        <f t="shared" ref="J24:P24" si="13">IF(J82&lt;&gt;0,J82,0)</f>
        <v>0</v>
      </c>
      <c r="K24" s="44">
        <f t="shared" si="13"/>
        <v>0</v>
      </c>
      <c r="L24" s="44">
        <f t="shared" si="13"/>
        <v>0</v>
      </c>
      <c r="M24" s="44">
        <f t="shared" si="13"/>
        <v>20.262853010000001</v>
      </c>
      <c r="N24" s="44">
        <f t="shared" si="13"/>
        <v>0</v>
      </c>
      <c r="O24" s="44">
        <f t="shared" si="13"/>
        <v>6.2803873462481583</v>
      </c>
      <c r="P24" s="44">
        <f t="shared" si="13"/>
        <v>0</v>
      </c>
      <c r="Q24" s="44">
        <f t="shared" si="10"/>
        <v>20.262853010000001</v>
      </c>
      <c r="R24" s="44">
        <v>0</v>
      </c>
      <c r="S24" s="44">
        <f t="shared" si="11"/>
        <v>0</v>
      </c>
      <c r="T24" s="23"/>
      <c r="U24" s="50"/>
      <c r="V24" s="50"/>
    </row>
    <row r="25" spans="1:22" ht="25.5" x14ac:dyDescent="0.25">
      <c r="A25" s="22" t="s">
        <v>30</v>
      </c>
      <c r="B25" s="23" t="s">
        <v>31</v>
      </c>
      <c r="C25" s="24" t="s">
        <v>21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f t="shared" si="10"/>
        <v>0</v>
      </c>
      <c r="R25" s="44">
        <v>0</v>
      </c>
      <c r="S25" s="44">
        <f t="shared" si="11"/>
        <v>0</v>
      </c>
      <c r="T25" s="23"/>
      <c r="U25" s="50"/>
      <c r="V25" s="50"/>
    </row>
    <row r="26" spans="1:22" x14ac:dyDescent="0.25">
      <c r="A26" s="22" t="s">
        <v>32</v>
      </c>
      <c r="B26" s="23" t="s">
        <v>33</v>
      </c>
      <c r="C26" s="24" t="s">
        <v>21</v>
      </c>
      <c r="D26" s="44">
        <f>IF(D88&lt;&gt;0,D88,0)</f>
        <v>0</v>
      </c>
      <c r="E26" s="44">
        <f>IF(E88&lt;&gt;0,E88,0)</f>
        <v>400.00192809607984</v>
      </c>
      <c r="F26" s="44">
        <f t="shared" ref="F26" si="14">IF(F88&lt;&gt;0,F88,0)</f>
        <v>0</v>
      </c>
      <c r="G26" s="44">
        <f>IF(G88&lt;&gt;0,G88,0)</f>
        <v>32.190858119999994</v>
      </c>
      <c r="H26" s="44">
        <f>IF(H88&lt;&gt;0,H88,0)</f>
        <v>0</v>
      </c>
      <c r="I26" s="44">
        <f>IF(I88&lt;&gt;0,I88,0)</f>
        <v>367.81106997607981</v>
      </c>
      <c r="J26" s="44">
        <f t="shared" ref="J26:P26" si="15">IF(J88&lt;&gt;0,J88,0)</f>
        <v>0</v>
      </c>
      <c r="K26" s="44">
        <f t="shared" si="15"/>
        <v>0</v>
      </c>
      <c r="L26" s="44">
        <f t="shared" si="15"/>
        <v>0</v>
      </c>
      <c r="M26" s="44">
        <f t="shared" si="15"/>
        <v>347.35506789999999</v>
      </c>
      <c r="N26" s="44">
        <f t="shared" si="15"/>
        <v>0</v>
      </c>
      <c r="O26" s="44">
        <f t="shared" si="15"/>
        <v>20.456002076079841</v>
      </c>
      <c r="P26" s="44">
        <f t="shared" si="15"/>
        <v>0</v>
      </c>
      <c r="Q26" s="44">
        <f t="shared" si="10"/>
        <v>347.35506789999999</v>
      </c>
      <c r="R26" s="44">
        <v>0</v>
      </c>
      <c r="S26" s="44">
        <f t="shared" si="11"/>
        <v>0</v>
      </c>
      <c r="T26" s="23"/>
      <c r="U26" s="50"/>
      <c r="V26" s="50"/>
    </row>
    <row r="27" spans="1:22" x14ac:dyDescent="0.25">
      <c r="A27" s="25" t="s">
        <v>34</v>
      </c>
      <c r="B27" s="26" t="s">
        <v>35</v>
      </c>
      <c r="C27" s="27" t="s">
        <v>21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26"/>
      <c r="U27" s="50"/>
      <c r="V27" s="50"/>
    </row>
    <row r="28" spans="1:22" ht="25.5" x14ac:dyDescent="0.25">
      <c r="A28" s="28" t="s">
        <v>36</v>
      </c>
      <c r="B28" s="29" t="s">
        <v>37</v>
      </c>
      <c r="C28" s="30" t="s">
        <v>21</v>
      </c>
      <c r="D28" s="46">
        <f t="shared" ref="D28:P28" si="16">IF(SUM(D29,D33)&lt;&gt;0,SUM(D29,D33),0)</f>
        <v>0</v>
      </c>
      <c r="E28" s="46">
        <f t="shared" si="16"/>
        <v>15.153023638726632</v>
      </c>
      <c r="F28" s="46">
        <f t="shared" si="16"/>
        <v>0</v>
      </c>
      <c r="G28" s="46">
        <f t="shared" si="16"/>
        <v>0</v>
      </c>
      <c r="H28" s="46">
        <f t="shared" si="16"/>
        <v>0</v>
      </c>
      <c r="I28" s="46">
        <f t="shared" si="16"/>
        <v>15.153023638726632</v>
      </c>
      <c r="J28" s="46">
        <f t="shared" si="16"/>
        <v>0</v>
      </c>
      <c r="K28" s="46">
        <f t="shared" si="16"/>
        <v>0</v>
      </c>
      <c r="L28" s="46">
        <f t="shared" si="16"/>
        <v>0</v>
      </c>
      <c r="M28" s="46">
        <f t="shared" si="16"/>
        <v>10.554521609999998</v>
      </c>
      <c r="N28" s="46">
        <f t="shared" si="16"/>
        <v>0</v>
      </c>
      <c r="O28" s="46">
        <f t="shared" si="16"/>
        <v>4.5985020287266325</v>
      </c>
      <c r="P28" s="46">
        <f t="shared" si="16"/>
        <v>0</v>
      </c>
      <c r="Q28" s="46">
        <f t="shared" ref="Q28:Q29" si="17">M28-K28</f>
        <v>10.554521609999998</v>
      </c>
      <c r="R28" s="46"/>
      <c r="S28" s="46">
        <f t="shared" ref="S28:S29" si="18">IF(K28=0,0,Q28/K28*100)</f>
        <v>0</v>
      </c>
      <c r="T28" s="29"/>
      <c r="U28" s="50"/>
      <c r="V28" s="50"/>
    </row>
    <row r="29" spans="1:22" ht="38.25" x14ac:dyDescent="0.25">
      <c r="A29" s="31" t="s">
        <v>38</v>
      </c>
      <c r="B29" s="32" t="s">
        <v>39</v>
      </c>
      <c r="C29" s="33" t="s">
        <v>21</v>
      </c>
      <c r="D29" s="47">
        <f t="shared" ref="D29:F29" si="19">IF(SUM(D30,D31,D32)&lt;&gt;0,SUM(D30,D31,D32),0)</f>
        <v>0</v>
      </c>
      <c r="E29" s="47">
        <f t="shared" si="19"/>
        <v>0</v>
      </c>
      <c r="F29" s="47">
        <f t="shared" si="19"/>
        <v>0</v>
      </c>
      <c r="G29" s="47">
        <f t="shared" ref="G29" si="20">IF(SUM(G30,G31,G32)&lt;&gt;0,SUM(G30,G31,G32),0)</f>
        <v>0</v>
      </c>
      <c r="H29" s="47">
        <f t="shared" ref="H29:I29" si="21">IF(SUM(H30,H31,H32)&lt;&gt;0,SUM(H30,H31,H32),0)</f>
        <v>0</v>
      </c>
      <c r="I29" s="47">
        <f t="shared" si="21"/>
        <v>0</v>
      </c>
      <c r="J29" s="47">
        <f t="shared" ref="J29:P29" si="22">IF(SUM(J30,J31,J32)&lt;&gt;0,SUM(J30,J31,J32),0)</f>
        <v>0</v>
      </c>
      <c r="K29" s="47">
        <f t="shared" si="22"/>
        <v>0</v>
      </c>
      <c r="L29" s="47">
        <f t="shared" si="22"/>
        <v>0</v>
      </c>
      <c r="M29" s="47">
        <f t="shared" si="22"/>
        <v>0</v>
      </c>
      <c r="N29" s="47">
        <f t="shared" si="22"/>
        <v>0</v>
      </c>
      <c r="O29" s="47">
        <f t="shared" si="22"/>
        <v>0</v>
      </c>
      <c r="P29" s="47">
        <f t="shared" si="22"/>
        <v>0</v>
      </c>
      <c r="Q29" s="47">
        <f t="shared" si="17"/>
        <v>0</v>
      </c>
      <c r="R29" s="47">
        <v>0</v>
      </c>
      <c r="S29" s="47">
        <f t="shared" si="18"/>
        <v>0</v>
      </c>
      <c r="T29" s="32"/>
      <c r="U29" s="50"/>
      <c r="V29" s="50"/>
    </row>
    <row r="30" spans="1:22" ht="51" x14ac:dyDescent="0.25">
      <c r="A30" s="34" t="s">
        <v>40</v>
      </c>
      <c r="B30" s="35" t="s">
        <v>41</v>
      </c>
      <c r="C30" s="36" t="s">
        <v>21</v>
      </c>
      <c r="D30" s="48"/>
      <c r="E30" s="48">
        <v>0</v>
      </c>
      <c r="F30" s="48">
        <v>0</v>
      </c>
      <c r="G30" s="48">
        <v>0</v>
      </c>
      <c r="H30" s="48"/>
      <c r="I30" s="48">
        <f>E30-G30</f>
        <v>0</v>
      </c>
      <c r="J30" s="48"/>
      <c r="K30" s="48">
        <v>0</v>
      </c>
      <c r="L30" s="48">
        <v>0</v>
      </c>
      <c r="M30" s="48">
        <v>0</v>
      </c>
      <c r="N30" s="48">
        <v>0</v>
      </c>
      <c r="O30" s="48">
        <f>I30-M30</f>
        <v>0</v>
      </c>
      <c r="P30" s="48">
        <v>0</v>
      </c>
      <c r="Q30" s="48">
        <f t="shared" ref="Q30:Q32" si="23">M30-K30</f>
        <v>0</v>
      </c>
      <c r="R30" s="48">
        <v>0</v>
      </c>
      <c r="S30" s="48">
        <f t="shared" ref="S30:S32" si="24">IF(K30=0,0,Q30/K30*100)</f>
        <v>0</v>
      </c>
      <c r="T30" s="35"/>
      <c r="U30" s="50"/>
      <c r="V30" s="50"/>
    </row>
    <row r="31" spans="1:22" ht="51" x14ac:dyDescent="0.25">
      <c r="A31" s="34" t="s">
        <v>42</v>
      </c>
      <c r="B31" s="35" t="s">
        <v>43</v>
      </c>
      <c r="C31" s="36" t="s">
        <v>21</v>
      </c>
      <c r="D31" s="48"/>
      <c r="E31" s="48">
        <v>0</v>
      </c>
      <c r="F31" s="48">
        <v>0</v>
      </c>
      <c r="G31" s="48">
        <v>0</v>
      </c>
      <c r="H31" s="48"/>
      <c r="I31" s="48">
        <f>E31-G31</f>
        <v>0</v>
      </c>
      <c r="J31" s="48"/>
      <c r="K31" s="48">
        <v>0</v>
      </c>
      <c r="L31" s="48">
        <v>0</v>
      </c>
      <c r="M31" s="48">
        <v>0</v>
      </c>
      <c r="N31" s="48">
        <v>0</v>
      </c>
      <c r="O31" s="48">
        <f>I31-M31</f>
        <v>0</v>
      </c>
      <c r="P31" s="48">
        <v>0</v>
      </c>
      <c r="Q31" s="48">
        <f t="shared" si="23"/>
        <v>0</v>
      </c>
      <c r="R31" s="48">
        <v>0</v>
      </c>
      <c r="S31" s="48">
        <f t="shared" si="24"/>
        <v>0</v>
      </c>
      <c r="T31" s="35"/>
      <c r="U31" s="50"/>
      <c r="V31" s="50"/>
    </row>
    <row r="32" spans="1:22" ht="38.25" x14ac:dyDescent="0.25">
      <c r="A32" s="34" t="s">
        <v>44</v>
      </c>
      <c r="B32" s="35" t="s">
        <v>45</v>
      </c>
      <c r="C32" s="36" t="s">
        <v>21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f t="shared" si="23"/>
        <v>0</v>
      </c>
      <c r="R32" s="48">
        <v>0</v>
      </c>
      <c r="S32" s="48">
        <f t="shared" si="24"/>
        <v>0</v>
      </c>
      <c r="T32" s="35"/>
      <c r="U32" s="50"/>
      <c r="V32" s="50"/>
    </row>
    <row r="33" spans="1:22" ht="63.75" x14ac:dyDescent="0.25">
      <c r="A33" s="31" t="s">
        <v>46</v>
      </c>
      <c r="B33" s="32" t="s">
        <v>47</v>
      </c>
      <c r="C33" s="33" t="s">
        <v>21</v>
      </c>
      <c r="D33" s="47">
        <f t="shared" ref="D33:P33" si="25">IF(SUM(D34,D35)&lt;&gt;0,SUM(D34,D35),0)</f>
        <v>0</v>
      </c>
      <c r="E33" s="47">
        <f t="shared" si="25"/>
        <v>15.153023638726632</v>
      </c>
      <c r="F33" s="47">
        <f t="shared" si="25"/>
        <v>0</v>
      </c>
      <c r="G33" s="47">
        <f t="shared" si="25"/>
        <v>0</v>
      </c>
      <c r="H33" s="47">
        <f t="shared" si="25"/>
        <v>0</v>
      </c>
      <c r="I33" s="47">
        <f t="shared" si="25"/>
        <v>15.153023638726632</v>
      </c>
      <c r="J33" s="47">
        <f t="shared" si="25"/>
        <v>0</v>
      </c>
      <c r="K33" s="47">
        <f t="shared" si="25"/>
        <v>0</v>
      </c>
      <c r="L33" s="47">
        <f t="shared" si="25"/>
        <v>0</v>
      </c>
      <c r="M33" s="47">
        <f t="shared" si="25"/>
        <v>10.554521609999998</v>
      </c>
      <c r="N33" s="47">
        <f t="shared" si="25"/>
        <v>0</v>
      </c>
      <c r="O33" s="47">
        <f t="shared" si="25"/>
        <v>4.5985020287266325</v>
      </c>
      <c r="P33" s="47">
        <f t="shared" si="25"/>
        <v>0</v>
      </c>
      <c r="Q33" s="47">
        <f t="shared" ref="Q33:Q41" si="26">M33-K33</f>
        <v>10.554521609999998</v>
      </c>
      <c r="R33" s="47">
        <v>0</v>
      </c>
      <c r="S33" s="47">
        <f t="shared" ref="S33:S41" si="27">IF(K33=0,0,Q33/K33*100)</f>
        <v>0</v>
      </c>
      <c r="T33" s="32"/>
      <c r="U33" s="50"/>
      <c r="V33" s="50"/>
    </row>
    <row r="34" spans="1:22" ht="72" customHeight="1" x14ac:dyDescent="0.25">
      <c r="A34" s="34" t="s">
        <v>48</v>
      </c>
      <c r="B34" s="35" t="s">
        <v>49</v>
      </c>
      <c r="C34" s="36" t="s">
        <v>21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f t="shared" si="26"/>
        <v>0</v>
      </c>
      <c r="R34" s="48">
        <v>0</v>
      </c>
      <c r="S34" s="48">
        <f t="shared" si="27"/>
        <v>0</v>
      </c>
      <c r="T34" s="35"/>
      <c r="U34" s="50"/>
      <c r="V34" s="50"/>
    </row>
    <row r="35" spans="1:22" ht="63.75" x14ac:dyDescent="0.25">
      <c r="A35" s="34" t="s">
        <v>50</v>
      </c>
      <c r="B35" s="35" t="s">
        <v>51</v>
      </c>
      <c r="C35" s="36" t="s">
        <v>21</v>
      </c>
      <c r="D35" s="48">
        <f t="shared" ref="D35:J35" si="28">SUM(D36:D37)</f>
        <v>0</v>
      </c>
      <c r="E35" s="48">
        <f t="shared" si="28"/>
        <v>15.153023638726632</v>
      </c>
      <c r="F35" s="48">
        <f t="shared" si="28"/>
        <v>0</v>
      </c>
      <c r="G35" s="48">
        <f t="shared" si="28"/>
        <v>0</v>
      </c>
      <c r="H35" s="48">
        <f t="shared" si="28"/>
        <v>0</v>
      </c>
      <c r="I35" s="48">
        <f t="shared" si="28"/>
        <v>15.153023638726632</v>
      </c>
      <c r="J35" s="48">
        <f t="shared" si="28"/>
        <v>0</v>
      </c>
      <c r="K35" s="48">
        <v>0</v>
      </c>
      <c r="L35" s="48">
        <f>SUM(L36:L37)</f>
        <v>0</v>
      </c>
      <c r="M35" s="48">
        <f>SUM(M36:M37)</f>
        <v>10.554521609999998</v>
      </c>
      <c r="N35" s="48">
        <f>SUM(N36:N37)</f>
        <v>0</v>
      </c>
      <c r="O35" s="48">
        <f>SUM(O36:O37)</f>
        <v>4.5985020287266325</v>
      </c>
      <c r="P35" s="48">
        <f>SUM(P36:P37)</f>
        <v>0</v>
      </c>
      <c r="Q35" s="48">
        <f t="shared" si="26"/>
        <v>10.554521609999998</v>
      </c>
      <c r="R35" s="48">
        <v>0</v>
      </c>
      <c r="S35" s="48">
        <f t="shared" si="27"/>
        <v>0</v>
      </c>
      <c r="T35" s="35"/>
      <c r="U35" s="50"/>
      <c r="V35" s="50"/>
    </row>
    <row r="36" spans="1:22" ht="25.5" x14ac:dyDescent="0.25">
      <c r="A36" s="41" t="s">
        <v>50</v>
      </c>
      <c r="B36" s="42" t="s">
        <v>52</v>
      </c>
      <c r="C36" s="56" t="s">
        <v>59</v>
      </c>
      <c r="D36" s="49"/>
      <c r="E36" s="49">
        <v>9.7440762990658314</v>
      </c>
      <c r="F36" s="49">
        <v>0</v>
      </c>
      <c r="G36" s="49">
        <v>0</v>
      </c>
      <c r="H36" s="49"/>
      <c r="I36" s="49">
        <f t="shared" ref="I36:I37" si="29">E36-G36</f>
        <v>9.7440762990658314</v>
      </c>
      <c r="J36" s="49">
        <v>0</v>
      </c>
      <c r="K36" s="49">
        <v>0</v>
      </c>
      <c r="L36" s="49"/>
      <c r="M36" s="49">
        <v>5.8545472399999996</v>
      </c>
      <c r="N36" s="49">
        <v>0</v>
      </c>
      <c r="O36" s="49">
        <f t="shared" ref="O36:O37" si="30">I36-M36</f>
        <v>3.8895290590658318</v>
      </c>
      <c r="P36" s="49">
        <v>0</v>
      </c>
      <c r="Q36" s="49">
        <f t="shared" si="26"/>
        <v>5.8545472399999996</v>
      </c>
      <c r="R36" s="49">
        <v>0</v>
      </c>
      <c r="S36" s="49">
        <f t="shared" si="27"/>
        <v>0</v>
      </c>
      <c r="T36" s="37" t="s">
        <v>144</v>
      </c>
      <c r="U36" s="50"/>
      <c r="V36" s="50"/>
    </row>
    <row r="37" spans="1:22" ht="38.25" x14ac:dyDescent="0.25">
      <c r="A37" s="41" t="s">
        <v>50</v>
      </c>
      <c r="B37" s="42" t="s">
        <v>107</v>
      </c>
      <c r="C37" s="56" t="s">
        <v>59</v>
      </c>
      <c r="D37" s="49"/>
      <c r="E37" s="49">
        <v>5.4089473396608003</v>
      </c>
      <c r="F37" s="49">
        <v>0</v>
      </c>
      <c r="G37" s="49">
        <v>0</v>
      </c>
      <c r="H37" s="49"/>
      <c r="I37" s="49">
        <f t="shared" si="29"/>
        <v>5.4089473396608003</v>
      </c>
      <c r="J37" s="49">
        <v>0</v>
      </c>
      <c r="K37" s="49">
        <v>0</v>
      </c>
      <c r="L37" s="49"/>
      <c r="M37" s="49">
        <v>4.6999743699999996</v>
      </c>
      <c r="N37" s="49">
        <v>0</v>
      </c>
      <c r="O37" s="49">
        <f t="shared" si="30"/>
        <v>0.7089729696608007</v>
      </c>
      <c r="P37" s="49">
        <v>0</v>
      </c>
      <c r="Q37" s="49">
        <f t="shared" si="26"/>
        <v>4.6999743699999996</v>
      </c>
      <c r="R37" s="49">
        <v>0</v>
      </c>
      <c r="S37" s="49">
        <f t="shared" si="27"/>
        <v>0</v>
      </c>
      <c r="T37" s="37" t="s">
        <v>144</v>
      </c>
      <c r="U37" s="50"/>
      <c r="V37" s="50"/>
    </row>
    <row r="38" spans="1:22" ht="25.5" x14ac:dyDescent="0.25">
      <c r="A38" s="28" t="s">
        <v>53</v>
      </c>
      <c r="B38" s="29" t="s">
        <v>54</v>
      </c>
      <c r="C38" s="30" t="s">
        <v>21</v>
      </c>
      <c r="D38" s="46">
        <f t="shared" ref="D38:P38" si="31">IF(SUM(D39,D63,D67,D76)&lt;&gt;0,SUM(D39,D63,D67,D76),0)</f>
        <v>0</v>
      </c>
      <c r="E38" s="46">
        <f t="shared" si="31"/>
        <v>1519.8517647630219</v>
      </c>
      <c r="F38" s="46">
        <f t="shared" si="31"/>
        <v>0</v>
      </c>
      <c r="G38" s="46">
        <f t="shared" si="31"/>
        <v>51.118820679999999</v>
      </c>
      <c r="H38" s="46">
        <f t="shared" si="31"/>
        <v>0</v>
      </c>
      <c r="I38" s="46">
        <f t="shared" si="31"/>
        <v>1468.7329440830222</v>
      </c>
      <c r="J38" s="46">
        <f t="shared" si="31"/>
        <v>0</v>
      </c>
      <c r="K38" s="46">
        <f t="shared" si="31"/>
        <v>0</v>
      </c>
      <c r="L38" s="46">
        <f t="shared" si="31"/>
        <v>0</v>
      </c>
      <c r="M38" s="46">
        <f t="shared" si="31"/>
        <v>253.99143810999996</v>
      </c>
      <c r="N38" s="46">
        <f t="shared" si="31"/>
        <v>0</v>
      </c>
      <c r="O38" s="46">
        <f t="shared" si="31"/>
        <v>1214.741505973022</v>
      </c>
      <c r="P38" s="46">
        <f t="shared" si="31"/>
        <v>0</v>
      </c>
      <c r="Q38" s="46">
        <f t="shared" si="26"/>
        <v>253.99143810999996</v>
      </c>
      <c r="R38" s="46">
        <v>0</v>
      </c>
      <c r="S38" s="46">
        <f t="shared" si="27"/>
        <v>0</v>
      </c>
      <c r="T38" s="29"/>
      <c r="U38" s="50"/>
      <c r="V38" s="50"/>
    </row>
    <row r="39" spans="1:22" ht="51" x14ac:dyDescent="0.25">
      <c r="A39" s="31" t="s">
        <v>55</v>
      </c>
      <c r="B39" s="32" t="s">
        <v>56</v>
      </c>
      <c r="C39" s="33" t="s">
        <v>21</v>
      </c>
      <c r="D39" s="47">
        <f t="shared" ref="D39:P39" si="32">IF(SUM(D40,D42)&lt;&gt;0,SUM(D40,D42),0)</f>
        <v>0</v>
      </c>
      <c r="E39" s="47">
        <f t="shared" si="32"/>
        <v>1504.8759637163816</v>
      </c>
      <c r="F39" s="47">
        <f t="shared" si="32"/>
        <v>0</v>
      </c>
      <c r="G39" s="47">
        <f t="shared" si="32"/>
        <v>51.118820679999999</v>
      </c>
      <c r="H39" s="47">
        <f t="shared" si="32"/>
        <v>0</v>
      </c>
      <c r="I39" s="47">
        <f t="shared" si="32"/>
        <v>1453.7571430363819</v>
      </c>
      <c r="J39" s="47">
        <f t="shared" si="32"/>
        <v>0</v>
      </c>
      <c r="K39" s="47">
        <f t="shared" si="32"/>
        <v>0</v>
      </c>
      <c r="L39" s="47">
        <f t="shared" si="32"/>
        <v>0</v>
      </c>
      <c r="M39" s="47">
        <f t="shared" si="32"/>
        <v>240.55356718999997</v>
      </c>
      <c r="N39" s="47">
        <f t="shared" si="32"/>
        <v>0</v>
      </c>
      <c r="O39" s="47">
        <f t="shared" si="32"/>
        <v>1213.2035758463817</v>
      </c>
      <c r="P39" s="47">
        <f t="shared" si="32"/>
        <v>0</v>
      </c>
      <c r="Q39" s="47">
        <f t="shared" si="26"/>
        <v>240.55356718999997</v>
      </c>
      <c r="R39" s="47">
        <v>0</v>
      </c>
      <c r="S39" s="47">
        <f t="shared" si="27"/>
        <v>0</v>
      </c>
      <c r="T39" s="32"/>
      <c r="U39" s="51"/>
      <c r="V39" s="50"/>
    </row>
    <row r="40" spans="1:22" ht="25.5" x14ac:dyDescent="0.25">
      <c r="A40" s="34" t="s">
        <v>57</v>
      </c>
      <c r="B40" s="35" t="s">
        <v>58</v>
      </c>
      <c r="C40" s="36" t="s">
        <v>21</v>
      </c>
      <c r="D40" s="48">
        <f t="shared" ref="D40:P40" si="33">SUM(D41:D41)</f>
        <v>0</v>
      </c>
      <c r="E40" s="48">
        <f t="shared" si="33"/>
        <v>135.613936541405</v>
      </c>
      <c r="F40" s="48">
        <f t="shared" si="33"/>
        <v>0</v>
      </c>
      <c r="G40" s="48">
        <f t="shared" si="33"/>
        <v>0</v>
      </c>
      <c r="H40" s="48">
        <f t="shared" si="33"/>
        <v>0</v>
      </c>
      <c r="I40" s="48">
        <f t="shared" si="33"/>
        <v>135.613936541405</v>
      </c>
      <c r="J40" s="48">
        <f t="shared" si="33"/>
        <v>0</v>
      </c>
      <c r="K40" s="48">
        <f t="shared" si="33"/>
        <v>0</v>
      </c>
      <c r="L40" s="48">
        <f t="shared" si="33"/>
        <v>0</v>
      </c>
      <c r="M40" s="48">
        <f t="shared" si="33"/>
        <v>0</v>
      </c>
      <c r="N40" s="48">
        <f t="shared" si="33"/>
        <v>0</v>
      </c>
      <c r="O40" s="48">
        <f t="shared" si="33"/>
        <v>135.613936541405</v>
      </c>
      <c r="P40" s="48">
        <f t="shared" si="33"/>
        <v>0</v>
      </c>
      <c r="Q40" s="48">
        <f t="shared" si="26"/>
        <v>0</v>
      </c>
      <c r="R40" s="48">
        <v>0</v>
      </c>
      <c r="S40" s="48">
        <f t="shared" si="27"/>
        <v>0</v>
      </c>
      <c r="T40" s="35"/>
      <c r="U40" s="51"/>
      <c r="V40" s="50"/>
    </row>
    <row r="41" spans="1:22" ht="51" x14ac:dyDescent="0.25">
      <c r="A41" s="41" t="s">
        <v>57</v>
      </c>
      <c r="B41" s="42" t="s">
        <v>108</v>
      </c>
      <c r="C41" s="56" t="s">
        <v>59</v>
      </c>
      <c r="D41" s="49"/>
      <c r="E41" s="49">
        <v>135.613936541405</v>
      </c>
      <c r="F41" s="49">
        <v>0</v>
      </c>
      <c r="G41" s="49">
        <v>0</v>
      </c>
      <c r="H41" s="49">
        <v>0</v>
      </c>
      <c r="I41" s="49">
        <f t="shared" ref="I41:I43" si="34">E41-G41</f>
        <v>135.613936541405</v>
      </c>
      <c r="J41" s="49"/>
      <c r="K41" s="49">
        <v>0</v>
      </c>
      <c r="L41" s="49">
        <v>0</v>
      </c>
      <c r="M41" s="49">
        <v>0</v>
      </c>
      <c r="N41" s="49">
        <v>0</v>
      </c>
      <c r="O41" s="49">
        <f t="shared" ref="O41" si="35">I41-M41</f>
        <v>135.613936541405</v>
      </c>
      <c r="P41" s="49">
        <v>0</v>
      </c>
      <c r="Q41" s="49">
        <f t="shared" si="26"/>
        <v>0</v>
      </c>
      <c r="R41" s="49">
        <v>0</v>
      </c>
      <c r="S41" s="49">
        <f t="shared" si="27"/>
        <v>0</v>
      </c>
      <c r="T41" s="37"/>
      <c r="U41" s="50"/>
      <c r="V41" s="50"/>
    </row>
    <row r="42" spans="1:22" ht="54" customHeight="1" x14ac:dyDescent="0.25">
      <c r="A42" s="34" t="s">
        <v>60</v>
      </c>
      <c r="B42" s="35" t="s">
        <v>61</v>
      </c>
      <c r="C42" s="36" t="s">
        <v>21</v>
      </c>
      <c r="D42" s="48">
        <f t="shared" ref="D42:P42" si="36">SUM(D43:D62)</f>
        <v>0</v>
      </c>
      <c r="E42" s="48">
        <f t="shared" si="36"/>
        <v>1369.2620271749768</v>
      </c>
      <c r="F42" s="48">
        <f t="shared" si="36"/>
        <v>0</v>
      </c>
      <c r="G42" s="48">
        <f t="shared" si="36"/>
        <v>51.118820679999999</v>
      </c>
      <c r="H42" s="48">
        <f t="shared" si="36"/>
        <v>0</v>
      </c>
      <c r="I42" s="48">
        <f t="shared" si="36"/>
        <v>1318.143206494977</v>
      </c>
      <c r="J42" s="48">
        <f t="shared" si="36"/>
        <v>0</v>
      </c>
      <c r="K42" s="48">
        <f t="shared" si="36"/>
        <v>0</v>
      </c>
      <c r="L42" s="48">
        <f t="shared" si="36"/>
        <v>0</v>
      </c>
      <c r="M42" s="48">
        <f t="shared" si="36"/>
        <v>240.55356718999997</v>
      </c>
      <c r="N42" s="48">
        <f t="shared" si="36"/>
        <v>0</v>
      </c>
      <c r="O42" s="48">
        <f t="shared" si="36"/>
        <v>1077.5896393049768</v>
      </c>
      <c r="P42" s="48">
        <f t="shared" si="36"/>
        <v>0</v>
      </c>
      <c r="Q42" s="48">
        <f t="shared" ref="Q42:Q62" si="37">M42-K42</f>
        <v>240.55356718999997</v>
      </c>
      <c r="R42" s="48">
        <v>0</v>
      </c>
      <c r="S42" s="48">
        <f t="shared" ref="S42:S62" si="38">IF(K42=0,0,Q42/K42*100)</f>
        <v>0</v>
      </c>
      <c r="T42" s="35"/>
      <c r="U42" s="50"/>
      <c r="V42" s="50"/>
    </row>
    <row r="43" spans="1:22" ht="63.75" x14ac:dyDescent="0.25">
      <c r="A43" s="39" t="s">
        <v>60</v>
      </c>
      <c r="B43" s="42" t="s">
        <v>109</v>
      </c>
      <c r="C43" s="38" t="s">
        <v>59</v>
      </c>
      <c r="D43" s="49"/>
      <c r="E43" s="49">
        <v>275.2654416117349</v>
      </c>
      <c r="F43" s="49">
        <v>0</v>
      </c>
      <c r="G43" s="49">
        <v>0</v>
      </c>
      <c r="H43" s="49">
        <v>0</v>
      </c>
      <c r="I43" s="49">
        <f t="shared" si="34"/>
        <v>275.2654416117349</v>
      </c>
      <c r="J43" s="49">
        <v>0</v>
      </c>
      <c r="K43" s="49">
        <v>0</v>
      </c>
      <c r="L43" s="49">
        <v>0</v>
      </c>
      <c r="M43" s="49">
        <v>26.70993</v>
      </c>
      <c r="N43" s="49">
        <v>0</v>
      </c>
      <c r="O43" s="49">
        <f t="shared" ref="O43:O62" si="39">I43-M43</f>
        <v>248.55551161173491</v>
      </c>
      <c r="P43" s="49">
        <v>0</v>
      </c>
      <c r="Q43" s="49">
        <f t="shared" si="37"/>
        <v>26.70993</v>
      </c>
      <c r="R43" s="49">
        <v>0</v>
      </c>
      <c r="S43" s="49">
        <f t="shared" si="38"/>
        <v>0</v>
      </c>
      <c r="T43" s="42" t="s">
        <v>145</v>
      </c>
      <c r="U43" s="51"/>
      <c r="V43" s="50"/>
    </row>
    <row r="44" spans="1:22" ht="63.75" x14ac:dyDescent="0.25">
      <c r="A44" s="39" t="s">
        <v>60</v>
      </c>
      <c r="B44" s="42" t="s">
        <v>110</v>
      </c>
      <c r="C44" s="38" t="s">
        <v>59</v>
      </c>
      <c r="D44" s="49"/>
      <c r="E44" s="49">
        <v>124.55445810237669</v>
      </c>
      <c r="F44" s="49">
        <v>0</v>
      </c>
      <c r="G44" s="49">
        <v>0</v>
      </c>
      <c r="H44" s="49">
        <v>0</v>
      </c>
      <c r="I44" s="49">
        <f t="shared" ref="I44" si="40">E44-G44</f>
        <v>124.55445810237669</v>
      </c>
      <c r="J44" s="49">
        <v>0</v>
      </c>
      <c r="K44" s="49">
        <v>0</v>
      </c>
      <c r="L44" s="49">
        <v>0</v>
      </c>
      <c r="M44" s="49">
        <v>33.372156959999998</v>
      </c>
      <c r="N44" s="49">
        <v>0</v>
      </c>
      <c r="O44" s="49">
        <f t="shared" si="39"/>
        <v>91.182301142376687</v>
      </c>
      <c r="P44" s="49">
        <v>0</v>
      </c>
      <c r="Q44" s="49">
        <f t="shared" si="37"/>
        <v>33.372156959999998</v>
      </c>
      <c r="R44" s="49">
        <v>0</v>
      </c>
      <c r="S44" s="49">
        <f t="shared" si="38"/>
        <v>0</v>
      </c>
      <c r="T44" s="37" t="s">
        <v>145</v>
      </c>
      <c r="U44" s="50"/>
      <c r="V44" s="50"/>
    </row>
    <row r="45" spans="1:22" ht="76.5" x14ac:dyDescent="0.25">
      <c r="A45" s="39" t="s">
        <v>60</v>
      </c>
      <c r="B45" s="42" t="s">
        <v>111</v>
      </c>
      <c r="C45" s="38" t="s">
        <v>59</v>
      </c>
      <c r="D45" s="49"/>
      <c r="E45" s="49">
        <v>15.645174667902614</v>
      </c>
      <c r="F45" s="49">
        <v>0</v>
      </c>
      <c r="G45" s="49">
        <v>0</v>
      </c>
      <c r="H45" s="49">
        <v>0</v>
      </c>
      <c r="I45" s="49">
        <f t="shared" ref="I45" si="41">E45-G45</f>
        <v>15.645174667902614</v>
      </c>
      <c r="J45" s="49">
        <v>0</v>
      </c>
      <c r="K45" s="49">
        <v>0</v>
      </c>
      <c r="L45" s="49">
        <v>0</v>
      </c>
      <c r="M45" s="49">
        <v>0.22522600000000001</v>
      </c>
      <c r="N45" s="49">
        <v>0</v>
      </c>
      <c r="O45" s="49">
        <f t="shared" si="39"/>
        <v>15.419948667902615</v>
      </c>
      <c r="P45" s="49">
        <v>0</v>
      </c>
      <c r="Q45" s="49">
        <f t="shared" si="37"/>
        <v>0.22522600000000001</v>
      </c>
      <c r="R45" s="49">
        <v>0</v>
      </c>
      <c r="S45" s="49">
        <f t="shared" si="38"/>
        <v>0</v>
      </c>
      <c r="T45" s="42" t="s">
        <v>146</v>
      </c>
      <c r="U45" s="50"/>
      <c r="V45" s="50"/>
    </row>
    <row r="46" spans="1:22" ht="76.5" x14ac:dyDescent="0.25">
      <c r="A46" s="39" t="s">
        <v>60</v>
      </c>
      <c r="B46" s="42" t="s">
        <v>112</v>
      </c>
      <c r="C46" s="38" t="s">
        <v>59</v>
      </c>
      <c r="D46" s="49"/>
      <c r="E46" s="49">
        <v>13.939423913708232</v>
      </c>
      <c r="F46" s="49">
        <v>0</v>
      </c>
      <c r="G46" s="49">
        <v>0</v>
      </c>
      <c r="H46" s="49">
        <v>0</v>
      </c>
      <c r="I46" s="49">
        <f t="shared" ref="I46" si="42">E46-G46</f>
        <v>13.939423913708232</v>
      </c>
      <c r="J46" s="49">
        <v>0</v>
      </c>
      <c r="K46" s="49">
        <v>0</v>
      </c>
      <c r="L46" s="49">
        <v>0</v>
      </c>
      <c r="M46" s="49">
        <v>0.26416600000000001</v>
      </c>
      <c r="N46" s="49">
        <v>0</v>
      </c>
      <c r="O46" s="49">
        <f t="shared" si="39"/>
        <v>13.675257913708233</v>
      </c>
      <c r="P46" s="49">
        <v>0</v>
      </c>
      <c r="Q46" s="49">
        <f t="shared" si="37"/>
        <v>0.26416600000000001</v>
      </c>
      <c r="R46" s="49">
        <v>0</v>
      </c>
      <c r="S46" s="49">
        <f t="shared" si="38"/>
        <v>0</v>
      </c>
      <c r="T46" s="42" t="s">
        <v>146</v>
      </c>
      <c r="U46" s="50"/>
      <c r="V46" s="50"/>
    </row>
    <row r="47" spans="1:22" ht="76.5" x14ac:dyDescent="0.25">
      <c r="A47" s="39" t="s">
        <v>60</v>
      </c>
      <c r="B47" s="37" t="s">
        <v>113</v>
      </c>
      <c r="C47" s="38" t="s">
        <v>59</v>
      </c>
      <c r="D47" s="49"/>
      <c r="E47" s="49">
        <v>15.645174667902614</v>
      </c>
      <c r="F47" s="49">
        <v>0</v>
      </c>
      <c r="G47" s="49">
        <v>0</v>
      </c>
      <c r="H47" s="49">
        <v>0</v>
      </c>
      <c r="I47" s="49">
        <f t="shared" ref="I47" si="43">E47-G47</f>
        <v>15.645174667902614</v>
      </c>
      <c r="J47" s="49">
        <v>0</v>
      </c>
      <c r="K47" s="49">
        <v>0</v>
      </c>
      <c r="L47" s="49">
        <v>0</v>
      </c>
      <c r="M47" s="49">
        <v>0.22522600000000001</v>
      </c>
      <c r="N47" s="49">
        <v>0</v>
      </c>
      <c r="O47" s="49">
        <f t="shared" si="39"/>
        <v>15.419948667902615</v>
      </c>
      <c r="P47" s="49">
        <v>0</v>
      </c>
      <c r="Q47" s="49">
        <f t="shared" si="37"/>
        <v>0.22522600000000001</v>
      </c>
      <c r="R47" s="49">
        <v>0</v>
      </c>
      <c r="S47" s="49">
        <f t="shared" si="38"/>
        <v>0</v>
      </c>
      <c r="T47" s="37" t="s">
        <v>146</v>
      </c>
      <c r="U47" s="50"/>
      <c r="V47" s="50"/>
    </row>
    <row r="48" spans="1:22" ht="76.5" x14ac:dyDescent="0.25">
      <c r="A48" s="39" t="s">
        <v>60</v>
      </c>
      <c r="B48" s="37" t="s">
        <v>114</v>
      </c>
      <c r="C48" s="38" t="s">
        <v>59</v>
      </c>
      <c r="D48" s="49"/>
      <c r="E48" s="49">
        <v>16.289053452775306</v>
      </c>
      <c r="F48" s="49">
        <v>0</v>
      </c>
      <c r="G48" s="49">
        <v>0</v>
      </c>
      <c r="H48" s="49">
        <v>0</v>
      </c>
      <c r="I48" s="49">
        <f t="shared" ref="I48" si="44">E48-G48</f>
        <v>16.289053452775306</v>
      </c>
      <c r="J48" s="49">
        <v>0</v>
      </c>
      <c r="K48" s="49">
        <v>0</v>
      </c>
      <c r="L48" s="49">
        <v>0</v>
      </c>
      <c r="M48" s="49">
        <v>0.23488800000000001</v>
      </c>
      <c r="N48" s="49">
        <v>0</v>
      </c>
      <c r="O48" s="49">
        <f t="shared" si="39"/>
        <v>16.054165452775305</v>
      </c>
      <c r="P48" s="49">
        <v>0</v>
      </c>
      <c r="Q48" s="49">
        <f t="shared" si="37"/>
        <v>0.23488800000000001</v>
      </c>
      <c r="R48" s="49">
        <v>0</v>
      </c>
      <c r="S48" s="49">
        <f t="shared" si="38"/>
        <v>0</v>
      </c>
      <c r="T48" s="37" t="s">
        <v>146</v>
      </c>
      <c r="U48" s="50"/>
      <c r="V48" s="50"/>
    </row>
    <row r="49" spans="1:22" ht="76.5" x14ac:dyDescent="0.25">
      <c r="A49" s="39" t="s">
        <v>60</v>
      </c>
      <c r="B49" s="37" t="s">
        <v>115</v>
      </c>
      <c r="C49" s="38" t="s">
        <v>59</v>
      </c>
      <c r="D49" s="49"/>
      <c r="E49" s="49">
        <v>15.645174667902614</v>
      </c>
      <c r="F49" s="49">
        <v>0</v>
      </c>
      <c r="G49" s="49">
        <v>0</v>
      </c>
      <c r="H49" s="49">
        <v>0</v>
      </c>
      <c r="I49" s="49">
        <f t="shared" ref="I49" si="45">E49-G49</f>
        <v>15.645174667902614</v>
      </c>
      <c r="J49" s="49">
        <v>0</v>
      </c>
      <c r="K49" s="49">
        <v>0</v>
      </c>
      <c r="L49" s="49">
        <v>0</v>
      </c>
      <c r="M49" s="49">
        <v>0.22522600000000001</v>
      </c>
      <c r="N49" s="49">
        <v>0</v>
      </c>
      <c r="O49" s="49">
        <f t="shared" si="39"/>
        <v>15.419948667902615</v>
      </c>
      <c r="P49" s="49">
        <v>0</v>
      </c>
      <c r="Q49" s="49">
        <f t="shared" si="37"/>
        <v>0.22522600000000001</v>
      </c>
      <c r="R49" s="49">
        <v>0</v>
      </c>
      <c r="S49" s="49">
        <f t="shared" si="38"/>
        <v>0</v>
      </c>
      <c r="T49" s="37" t="s">
        <v>146</v>
      </c>
      <c r="U49" s="50"/>
      <c r="V49" s="50"/>
    </row>
    <row r="50" spans="1:22" ht="76.5" x14ac:dyDescent="0.25">
      <c r="A50" s="39" t="s">
        <v>60</v>
      </c>
      <c r="B50" s="37" t="s">
        <v>116</v>
      </c>
      <c r="C50" s="38" t="s">
        <v>59</v>
      </c>
      <c r="D50" s="49"/>
      <c r="E50" s="49">
        <v>15.645174667902614</v>
      </c>
      <c r="F50" s="49">
        <v>0</v>
      </c>
      <c r="G50" s="49">
        <v>0</v>
      </c>
      <c r="H50" s="49">
        <v>0</v>
      </c>
      <c r="I50" s="49">
        <f t="shared" ref="I50" si="46">E50-G50</f>
        <v>15.645174667902614</v>
      </c>
      <c r="J50" s="49">
        <v>0</v>
      </c>
      <c r="K50" s="49">
        <v>0</v>
      </c>
      <c r="L50" s="49">
        <v>0</v>
      </c>
      <c r="M50" s="49">
        <v>0.22522400000000001</v>
      </c>
      <c r="N50" s="49">
        <v>0</v>
      </c>
      <c r="O50" s="49">
        <f t="shared" si="39"/>
        <v>15.419950667902613</v>
      </c>
      <c r="P50" s="49">
        <v>0</v>
      </c>
      <c r="Q50" s="49">
        <f t="shared" si="37"/>
        <v>0.22522400000000001</v>
      </c>
      <c r="R50" s="49">
        <v>0</v>
      </c>
      <c r="S50" s="49">
        <f t="shared" si="38"/>
        <v>0</v>
      </c>
      <c r="T50" s="37" t="s">
        <v>146</v>
      </c>
      <c r="U50" s="50"/>
      <c r="V50" s="50"/>
    </row>
    <row r="51" spans="1:22" ht="76.5" x14ac:dyDescent="0.25">
      <c r="A51" s="39" t="s">
        <v>60</v>
      </c>
      <c r="B51" s="37" t="s">
        <v>117</v>
      </c>
      <c r="C51" s="38" t="s">
        <v>59</v>
      </c>
      <c r="D51" s="49"/>
      <c r="E51" s="49">
        <v>63.950886402979897</v>
      </c>
      <c r="F51" s="49">
        <v>0</v>
      </c>
      <c r="G51" s="49">
        <v>0</v>
      </c>
      <c r="H51" s="49">
        <v>0</v>
      </c>
      <c r="I51" s="49">
        <f t="shared" ref="I51" si="47">E51-G51</f>
        <v>63.950886402979897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f t="shared" si="39"/>
        <v>63.950886402979897</v>
      </c>
      <c r="P51" s="49">
        <v>0</v>
      </c>
      <c r="Q51" s="49">
        <f t="shared" si="37"/>
        <v>0</v>
      </c>
      <c r="R51" s="49">
        <v>0</v>
      </c>
      <c r="S51" s="49">
        <f t="shared" si="38"/>
        <v>0</v>
      </c>
      <c r="T51" s="37"/>
      <c r="U51" s="50"/>
      <c r="V51" s="50"/>
    </row>
    <row r="52" spans="1:22" ht="63.75" x14ac:dyDescent="0.25">
      <c r="A52" s="39" t="s">
        <v>60</v>
      </c>
      <c r="B52" s="37" t="s">
        <v>118</v>
      </c>
      <c r="C52" s="38" t="s">
        <v>59</v>
      </c>
      <c r="D52" s="49"/>
      <c r="E52" s="49">
        <v>174.11383813439221</v>
      </c>
      <c r="F52" s="49">
        <v>0</v>
      </c>
      <c r="G52" s="49">
        <v>0</v>
      </c>
      <c r="H52" s="49">
        <v>0</v>
      </c>
      <c r="I52" s="49">
        <f t="shared" ref="I52" si="48">E52-G52</f>
        <v>174.11383813439221</v>
      </c>
      <c r="J52" s="49">
        <v>0</v>
      </c>
      <c r="K52" s="49">
        <v>0</v>
      </c>
      <c r="L52" s="49">
        <v>0</v>
      </c>
      <c r="M52" s="49">
        <v>1.7921610299999999</v>
      </c>
      <c r="N52" s="49">
        <v>0</v>
      </c>
      <c r="O52" s="49">
        <f t="shared" si="39"/>
        <v>172.32167710439222</v>
      </c>
      <c r="P52" s="49">
        <v>0</v>
      </c>
      <c r="Q52" s="49">
        <f t="shared" si="37"/>
        <v>1.7921610299999999</v>
      </c>
      <c r="R52" s="49">
        <v>0</v>
      </c>
      <c r="S52" s="49">
        <f t="shared" si="38"/>
        <v>0</v>
      </c>
      <c r="T52" s="37" t="s">
        <v>145</v>
      </c>
      <c r="U52" s="50"/>
      <c r="V52" s="50"/>
    </row>
    <row r="53" spans="1:22" ht="63.75" x14ac:dyDescent="0.25">
      <c r="A53" s="39" t="s">
        <v>60</v>
      </c>
      <c r="B53" s="37" t="s">
        <v>119</v>
      </c>
      <c r="C53" s="38" t="s">
        <v>59</v>
      </c>
      <c r="D53" s="49"/>
      <c r="E53" s="49">
        <v>101.48027151695352</v>
      </c>
      <c r="F53" s="49">
        <v>0</v>
      </c>
      <c r="G53" s="49">
        <v>4.4584729200000002</v>
      </c>
      <c r="H53" s="49">
        <v>0</v>
      </c>
      <c r="I53" s="49">
        <f t="shared" ref="I53" si="49">E53-G53</f>
        <v>97.021798596953516</v>
      </c>
      <c r="J53" s="49">
        <v>0</v>
      </c>
      <c r="K53" s="49">
        <v>0</v>
      </c>
      <c r="L53" s="49">
        <v>0</v>
      </c>
      <c r="M53" s="49">
        <v>91.870020510000003</v>
      </c>
      <c r="N53" s="49">
        <v>0</v>
      </c>
      <c r="O53" s="49">
        <f t="shared" si="39"/>
        <v>5.151778086953513</v>
      </c>
      <c r="P53" s="49">
        <v>0</v>
      </c>
      <c r="Q53" s="49">
        <f t="shared" si="37"/>
        <v>91.870020510000003</v>
      </c>
      <c r="R53" s="49">
        <v>0</v>
      </c>
      <c r="S53" s="49">
        <f t="shared" si="38"/>
        <v>0</v>
      </c>
      <c r="T53" s="37" t="s">
        <v>145</v>
      </c>
      <c r="U53" s="50"/>
      <c r="V53" s="50"/>
    </row>
    <row r="54" spans="1:22" ht="63.75" x14ac:dyDescent="0.25">
      <c r="A54" s="39" t="s">
        <v>60</v>
      </c>
      <c r="B54" s="37" t="s">
        <v>120</v>
      </c>
      <c r="C54" s="38" t="s">
        <v>59</v>
      </c>
      <c r="D54" s="49"/>
      <c r="E54" s="49">
        <v>368.26780769875819</v>
      </c>
      <c r="F54" s="49">
        <v>0</v>
      </c>
      <c r="G54" s="49">
        <v>0</v>
      </c>
      <c r="H54" s="49">
        <v>0</v>
      </c>
      <c r="I54" s="49">
        <f t="shared" ref="I54" si="50">E54-G54</f>
        <v>368.26780769875819</v>
      </c>
      <c r="J54" s="49">
        <v>0</v>
      </c>
      <c r="K54" s="49">
        <v>0</v>
      </c>
      <c r="L54" s="49">
        <v>0</v>
      </c>
      <c r="M54" s="49">
        <v>52.074858489999997</v>
      </c>
      <c r="N54" s="49">
        <v>0</v>
      </c>
      <c r="O54" s="49">
        <f t="shared" si="39"/>
        <v>316.19294920875819</v>
      </c>
      <c r="P54" s="49">
        <v>0</v>
      </c>
      <c r="Q54" s="49">
        <f t="shared" si="37"/>
        <v>52.074858489999997</v>
      </c>
      <c r="R54" s="49">
        <v>0</v>
      </c>
      <c r="S54" s="49">
        <f t="shared" si="38"/>
        <v>0</v>
      </c>
      <c r="T54" s="37" t="s">
        <v>145</v>
      </c>
      <c r="U54" s="50"/>
      <c r="V54" s="50"/>
    </row>
    <row r="55" spans="1:22" ht="25.5" x14ac:dyDescent="0.25">
      <c r="A55" s="39" t="s">
        <v>60</v>
      </c>
      <c r="B55" s="37" t="s">
        <v>121</v>
      </c>
      <c r="C55" s="38" t="s">
        <v>59</v>
      </c>
      <c r="D55" s="49"/>
      <c r="E55" s="49">
        <v>38.711873626013805</v>
      </c>
      <c r="F55" s="49">
        <v>0</v>
      </c>
      <c r="G55" s="49">
        <v>20.542344689999997</v>
      </c>
      <c r="H55" s="49">
        <v>0</v>
      </c>
      <c r="I55" s="49">
        <f t="shared" ref="I55" si="51">E55-G55</f>
        <v>18.169528936013808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f t="shared" si="39"/>
        <v>18.169528936013808</v>
      </c>
      <c r="P55" s="49">
        <v>0</v>
      </c>
      <c r="Q55" s="49">
        <f t="shared" si="37"/>
        <v>0</v>
      </c>
      <c r="R55" s="49">
        <v>0</v>
      </c>
      <c r="S55" s="49">
        <f t="shared" si="38"/>
        <v>0</v>
      </c>
      <c r="T55" s="37"/>
      <c r="U55" s="50"/>
      <c r="V55" s="50"/>
    </row>
    <row r="56" spans="1:22" ht="63.75" x14ac:dyDescent="0.25">
      <c r="A56" s="39" t="s">
        <v>60</v>
      </c>
      <c r="B56" s="37" t="s">
        <v>122</v>
      </c>
      <c r="C56" s="38" t="s">
        <v>59</v>
      </c>
      <c r="D56" s="49"/>
      <c r="E56" s="49">
        <v>38.361330184148834</v>
      </c>
      <c r="F56" s="49">
        <v>0</v>
      </c>
      <c r="G56" s="49">
        <v>26.118003070000004</v>
      </c>
      <c r="H56" s="49">
        <v>0</v>
      </c>
      <c r="I56" s="49">
        <f t="shared" ref="I56" si="52">E56-G56</f>
        <v>12.24332711414883</v>
      </c>
      <c r="J56" s="49">
        <v>0</v>
      </c>
      <c r="K56" s="49">
        <v>0</v>
      </c>
      <c r="L56" s="49">
        <v>0</v>
      </c>
      <c r="M56" s="49">
        <v>1.7436742000000001</v>
      </c>
      <c r="N56" s="49">
        <v>0</v>
      </c>
      <c r="O56" s="49">
        <f t="shared" si="39"/>
        <v>10.499652914148829</v>
      </c>
      <c r="P56" s="49">
        <v>0</v>
      </c>
      <c r="Q56" s="49">
        <f t="shared" si="37"/>
        <v>1.7436742000000001</v>
      </c>
      <c r="R56" s="49">
        <v>0</v>
      </c>
      <c r="S56" s="49">
        <f t="shared" si="38"/>
        <v>0</v>
      </c>
      <c r="T56" s="37" t="s">
        <v>145</v>
      </c>
      <c r="U56" s="50"/>
      <c r="V56" s="50"/>
    </row>
    <row r="57" spans="1:22" ht="51" x14ac:dyDescent="0.25">
      <c r="A57" s="39" t="s">
        <v>60</v>
      </c>
      <c r="B57" s="37" t="s">
        <v>123</v>
      </c>
      <c r="C57" s="38" t="s">
        <v>59</v>
      </c>
      <c r="D57" s="49"/>
      <c r="E57" s="49">
        <v>6.2093533633072031</v>
      </c>
      <c r="F57" s="49">
        <v>0</v>
      </c>
      <c r="G57" s="49">
        <v>0</v>
      </c>
      <c r="H57" s="49">
        <v>0</v>
      </c>
      <c r="I57" s="49">
        <f t="shared" ref="I57" si="53">E57-G57</f>
        <v>6.2093533633072031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f t="shared" si="39"/>
        <v>6.2093533633072031</v>
      </c>
      <c r="P57" s="49">
        <v>0</v>
      </c>
      <c r="Q57" s="49">
        <f t="shared" si="37"/>
        <v>0</v>
      </c>
      <c r="R57" s="49">
        <v>0</v>
      </c>
      <c r="S57" s="49">
        <f t="shared" si="38"/>
        <v>0</v>
      </c>
      <c r="T57" s="37"/>
      <c r="U57" s="50"/>
      <c r="V57" s="50"/>
    </row>
    <row r="58" spans="1:22" ht="63.75" x14ac:dyDescent="0.25">
      <c r="A58" s="39" t="s">
        <v>60</v>
      </c>
      <c r="B58" s="37" t="s">
        <v>124</v>
      </c>
      <c r="C58" s="38" t="s">
        <v>59</v>
      </c>
      <c r="D58" s="49"/>
      <c r="E58" s="49">
        <v>3.2765398455166577</v>
      </c>
      <c r="F58" s="49">
        <v>0</v>
      </c>
      <c r="G58" s="49">
        <v>0</v>
      </c>
      <c r="H58" s="49">
        <v>0</v>
      </c>
      <c r="I58" s="49">
        <f t="shared" ref="I58" si="54">E58-G58</f>
        <v>3.2765398455166577</v>
      </c>
      <c r="J58" s="49">
        <v>0</v>
      </c>
      <c r="K58" s="49">
        <v>0</v>
      </c>
      <c r="L58" s="49">
        <v>0</v>
      </c>
      <c r="M58" s="49">
        <v>3.0889540700000002</v>
      </c>
      <c r="N58" s="49">
        <v>0</v>
      </c>
      <c r="O58" s="49">
        <f t="shared" si="39"/>
        <v>0.18758577551665745</v>
      </c>
      <c r="P58" s="49">
        <v>0</v>
      </c>
      <c r="Q58" s="49">
        <f t="shared" si="37"/>
        <v>3.0889540700000002</v>
      </c>
      <c r="R58" s="49">
        <v>0</v>
      </c>
      <c r="S58" s="49">
        <f t="shared" si="38"/>
        <v>0</v>
      </c>
      <c r="T58" s="37" t="s">
        <v>145</v>
      </c>
      <c r="U58" s="50"/>
      <c r="V58" s="50"/>
    </row>
    <row r="59" spans="1:22" ht="76.5" x14ac:dyDescent="0.25">
      <c r="A59" s="39" t="s">
        <v>60</v>
      </c>
      <c r="B59" s="37" t="s">
        <v>125</v>
      </c>
      <c r="C59" s="38" t="s">
        <v>59</v>
      </c>
      <c r="D59" s="49"/>
      <c r="E59" s="49">
        <v>10.734228759768998</v>
      </c>
      <c r="F59" s="49">
        <v>0</v>
      </c>
      <c r="G59" s="49">
        <v>0</v>
      </c>
      <c r="H59" s="49">
        <v>0</v>
      </c>
      <c r="I59" s="49">
        <f t="shared" ref="I59" si="55">E59-G59</f>
        <v>10.734228759768998</v>
      </c>
      <c r="J59" s="49">
        <v>0</v>
      </c>
      <c r="K59" s="49">
        <v>0</v>
      </c>
      <c r="L59" s="49">
        <v>0</v>
      </c>
      <c r="M59" s="49">
        <v>7.9542388900000001</v>
      </c>
      <c r="N59" s="49">
        <v>0</v>
      </c>
      <c r="O59" s="49">
        <f t="shared" si="39"/>
        <v>2.7799898697689978</v>
      </c>
      <c r="P59" s="49">
        <v>0</v>
      </c>
      <c r="Q59" s="49">
        <f t="shared" si="37"/>
        <v>7.9542388900000001</v>
      </c>
      <c r="R59" s="49">
        <v>0</v>
      </c>
      <c r="S59" s="49">
        <f t="shared" si="38"/>
        <v>0</v>
      </c>
      <c r="T59" s="37" t="s">
        <v>146</v>
      </c>
      <c r="U59" s="50"/>
      <c r="V59" s="50"/>
    </row>
    <row r="60" spans="1:22" ht="76.5" x14ac:dyDescent="0.25">
      <c r="A60" s="39" t="s">
        <v>60</v>
      </c>
      <c r="B60" s="37" t="s">
        <v>126</v>
      </c>
      <c r="C60" s="38" t="s">
        <v>59</v>
      </c>
      <c r="D60" s="49"/>
      <c r="E60" s="49">
        <v>14.637893255426871</v>
      </c>
      <c r="F60" s="49">
        <v>0</v>
      </c>
      <c r="G60" s="49">
        <v>0</v>
      </c>
      <c r="H60" s="49">
        <v>0</v>
      </c>
      <c r="I60" s="49">
        <f t="shared" ref="I60" si="56">E60-G60</f>
        <v>14.637893255426871</v>
      </c>
      <c r="J60" s="49">
        <v>0</v>
      </c>
      <c r="K60" s="49">
        <v>0</v>
      </c>
      <c r="L60" s="49">
        <v>0</v>
      </c>
      <c r="M60" s="49">
        <v>13.65761704</v>
      </c>
      <c r="N60" s="49">
        <v>0</v>
      </c>
      <c r="O60" s="49">
        <f t="shared" si="39"/>
        <v>0.98027621542687093</v>
      </c>
      <c r="P60" s="49">
        <v>0</v>
      </c>
      <c r="Q60" s="49">
        <f t="shared" si="37"/>
        <v>13.65761704</v>
      </c>
      <c r="R60" s="49">
        <v>0</v>
      </c>
      <c r="S60" s="49">
        <f t="shared" si="38"/>
        <v>0</v>
      </c>
      <c r="T60" s="37" t="s">
        <v>146</v>
      </c>
      <c r="U60" s="50"/>
      <c r="V60" s="50"/>
    </row>
    <row r="61" spans="1:22" ht="63.75" x14ac:dyDescent="0.25">
      <c r="A61" s="39" t="s">
        <v>60</v>
      </c>
      <c r="B61" s="37" t="s">
        <v>127</v>
      </c>
      <c r="C61" s="38" t="s">
        <v>59</v>
      </c>
      <c r="D61" s="49"/>
      <c r="E61" s="49">
        <v>25.707280000000001</v>
      </c>
      <c r="F61" s="49">
        <v>0</v>
      </c>
      <c r="G61" s="49">
        <v>0</v>
      </c>
      <c r="H61" s="49">
        <v>0</v>
      </c>
      <c r="I61" s="49">
        <f t="shared" ref="I61" si="57">E61-G61</f>
        <v>25.707280000000001</v>
      </c>
      <c r="J61" s="49">
        <v>0</v>
      </c>
      <c r="K61" s="49">
        <v>0</v>
      </c>
      <c r="L61" s="49">
        <v>0</v>
      </c>
      <c r="M61" s="49">
        <v>6.89</v>
      </c>
      <c r="N61" s="49">
        <v>0</v>
      </c>
      <c r="O61" s="49">
        <f t="shared" si="39"/>
        <v>18.81728</v>
      </c>
      <c r="P61" s="49">
        <v>0</v>
      </c>
      <c r="Q61" s="49">
        <f t="shared" si="37"/>
        <v>6.89</v>
      </c>
      <c r="R61" s="49">
        <v>0</v>
      </c>
      <c r="S61" s="49">
        <f t="shared" si="38"/>
        <v>0</v>
      </c>
      <c r="T61" s="37" t="s">
        <v>145</v>
      </c>
      <c r="U61" s="50"/>
      <c r="V61" s="50"/>
    </row>
    <row r="62" spans="1:22" ht="51" x14ac:dyDescent="0.25">
      <c r="A62" s="39" t="s">
        <v>60</v>
      </c>
      <c r="B62" s="37" t="s">
        <v>128</v>
      </c>
      <c r="C62" s="38" t="s">
        <v>59</v>
      </c>
      <c r="D62" s="49"/>
      <c r="E62" s="49">
        <v>31.18164863550513</v>
      </c>
      <c r="F62" s="49">
        <v>0</v>
      </c>
      <c r="G62" s="49">
        <v>0</v>
      </c>
      <c r="H62" s="49">
        <v>0</v>
      </c>
      <c r="I62" s="49">
        <f t="shared" ref="I62" si="58">E62-G62</f>
        <v>31.18164863550513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f t="shared" si="39"/>
        <v>31.18164863550513</v>
      </c>
      <c r="P62" s="49">
        <v>0</v>
      </c>
      <c r="Q62" s="49">
        <f t="shared" si="37"/>
        <v>0</v>
      </c>
      <c r="R62" s="49">
        <v>0</v>
      </c>
      <c r="S62" s="49">
        <f t="shared" si="38"/>
        <v>0</v>
      </c>
      <c r="T62" s="37"/>
      <c r="U62" s="50"/>
      <c r="V62" s="50"/>
    </row>
    <row r="63" spans="1:22" ht="38.25" x14ac:dyDescent="0.25">
      <c r="A63" s="31" t="s">
        <v>62</v>
      </c>
      <c r="B63" s="32" t="s">
        <v>63</v>
      </c>
      <c r="C63" s="33" t="s">
        <v>21</v>
      </c>
      <c r="D63" s="47">
        <f t="shared" ref="D63:P63" si="59">IF(SUM(D64,D66)&lt;&gt;0,SUM(D64,D66),0)</f>
        <v>0</v>
      </c>
      <c r="E63" s="47">
        <f t="shared" si="59"/>
        <v>14.975801046640335</v>
      </c>
      <c r="F63" s="47">
        <f t="shared" si="59"/>
        <v>0</v>
      </c>
      <c r="G63" s="47">
        <f t="shared" si="59"/>
        <v>0</v>
      </c>
      <c r="H63" s="47">
        <f t="shared" si="59"/>
        <v>0</v>
      </c>
      <c r="I63" s="47">
        <f t="shared" si="59"/>
        <v>14.975801046640335</v>
      </c>
      <c r="J63" s="47">
        <f t="shared" si="59"/>
        <v>0</v>
      </c>
      <c r="K63" s="47">
        <f t="shared" si="59"/>
        <v>0</v>
      </c>
      <c r="L63" s="47">
        <f t="shared" si="59"/>
        <v>0</v>
      </c>
      <c r="M63" s="47">
        <f t="shared" si="59"/>
        <v>13.43787092</v>
      </c>
      <c r="N63" s="47">
        <f t="shared" si="59"/>
        <v>0</v>
      </c>
      <c r="O63" s="47">
        <f t="shared" si="59"/>
        <v>1.5379301266403349</v>
      </c>
      <c r="P63" s="47">
        <f t="shared" si="59"/>
        <v>0</v>
      </c>
      <c r="Q63" s="47">
        <f t="shared" ref="Q63:Q65" si="60">M63-K63</f>
        <v>13.43787092</v>
      </c>
      <c r="R63" s="47">
        <v>0</v>
      </c>
      <c r="S63" s="47">
        <f t="shared" ref="S63:S65" si="61">IF(K63=0,0,Q63/K63*100)</f>
        <v>0</v>
      </c>
      <c r="T63" s="32"/>
      <c r="U63" s="51"/>
      <c r="V63" s="50"/>
    </row>
    <row r="64" spans="1:22" ht="25.5" x14ac:dyDescent="0.25">
      <c r="A64" s="34" t="s">
        <v>64</v>
      </c>
      <c r="B64" s="35" t="s">
        <v>65</v>
      </c>
      <c r="C64" s="36" t="s">
        <v>21</v>
      </c>
      <c r="D64" s="48">
        <f t="shared" ref="D64:P64" si="62">SUM(D65:D65)</f>
        <v>0</v>
      </c>
      <c r="E64" s="48">
        <f t="shared" si="62"/>
        <v>14.975801046640335</v>
      </c>
      <c r="F64" s="48">
        <f t="shared" si="62"/>
        <v>0</v>
      </c>
      <c r="G64" s="48">
        <f t="shared" si="62"/>
        <v>0</v>
      </c>
      <c r="H64" s="48">
        <f t="shared" si="62"/>
        <v>0</v>
      </c>
      <c r="I64" s="48">
        <f t="shared" si="62"/>
        <v>14.975801046640335</v>
      </c>
      <c r="J64" s="48">
        <f t="shared" si="62"/>
        <v>0</v>
      </c>
      <c r="K64" s="48">
        <f t="shared" si="62"/>
        <v>0</v>
      </c>
      <c r="L64" s="48">
        <f t="shared" si="62"/>
        <v>0</v>
      </c>
      <c r="M64" s="48">
        <f t="shared" si="62"/>
        <v>13.43787092</v>
      </c>
      <c r="N64" s="48">
        <f t="shared" si="62"/>
        <v>0</v>
      </c>
      <c r="O64" s="48">
        <f t="shared" si="62"/>
        <v>1.5379301266403349</v>
      </c>
      <c r="P64" s="48">
        <f t="shared" si="62"/>
        <v>0</v>
      </c>
      <c r="Q64" s="48">
        <f t="shared" si="60"/>
        <v>13.43787092</v>
      </c>
      <c r="R64" s="48">
        <v>0</v>
      </c>
      <c r="S64" s="48">
        <f t="shared" si="61"/>
        <v>0</v>
      </c>
      <c r="T64" s="35"/>
      <c r="U64" s="51"/>
      <c r="V64" s="50"/>
    </row>
    <row r="65" spans="1:22" ht="63.75" x14ac:dyDescent="0.25">
      <c r="A65" s="41" t="s">
        <v>64</v>
      </c>
      <c r="B65" s="37" t="s">
        <v>129</v>
      </c>
      <c r="C65" s="40" t="s">
        <v>59</v>
      </c>
      <c r="D65" s="49"/>
      <c r="E65" s="49">
        <v>14.975801046640335</v>
      </c>
      <c r="F65" s="49">
        <v>0</v>
      </c>
      <c r="G65" s="49">
        <v>0</v>
      </c>
      <c r="H65" s="49">
        <v>0</v>
      </c>
      <c r="I65" s="49">
        <f t="shared" ref="I65" si="63">E65-G65</f>
        <v>14.975801046640335</v>
      </c>
      <c r="J65" s="49">
        <v>0</v>
      </c>
      <c r="K65" s="49">
        <v>0</v>
      </c>
      <c r="L65" s="49">
        <v>0</v>
      </c>
      <c r="M65" s="49">
        <v>13.43787092</v>
      </c>
      <c r="N65" s="49">
        <v>0</v>
      </c>
      <c r="O65" s="49">
        <f>I65-M65</f>
        <v>1.5379301266403349</v>
      </c>
      <c r="P65" s="49">
        <v>0</v>
      </c>
      <c r="Q65" s="49">
        <f t="shared" si="60"/>
        <v>13.43787092</v>
      </c>
      <c r="R65" s="49">
        <v>0</v>
      </c>
      <c r="S65" s="49">
        <f t="shared" si="61"/>
        <v>0</v>
      </c>
      <c r="T65" s="37" t="s">
        <v>145</v>
      </c>
      <c r="U65" s="51"/>
      <c r="V65" s="50"/>
    </row>
    <row r="66" spans="1:22" ht="25.5" x14ac:dyDescent="0.25">
      <c r="A66" s="34" t="s">
        <v>66</v>
      </c>
      <c r="B66" s="35" t="s">
        <v>67</v>
      </c>
      <c r="C66" s="36" t="s">
        <v>21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f t="shared" ref="Q66:Q87" si="64">M66-K66</f>
        <v>0</v>
      </c>
      <c r="R66" s="48">
        <v>0</v>
      </c>
      <c r="S66" s="48">
        <f t="shared" ref="S66:S87" si="65">IF(K66=0,0,Q66/K66*100)</f>
        <v>0</v>
      </c>
      <c r="T66" s="35"/>
      <c r="U66" s="50"/>
      <c r="V66" s="50"/>
    </row>
    <row r="67" spans="1:22" ht="25.5" x14ac:dyDescent="0.25">
      <c r="A67" s="31" t="s">
        <v>68</v>
      </c>
      <c r="B67" s="32" t="s">
        <v>69</v>
      </c>
      <c r="C67" s="33" t="s">
        <v>21</v>
      </c>
      <c r="D67" s="47">
        <f t="shared" ref="D67:P67" si="66">IF(SUM(D68,D69,D70,D71,D72,D73,D74,D75)&lt;&gt;0,SUM(D68,D69,D70,D71,D72,D73,D74,D75),0)</f>
        <v>0</v>
      </c>
      <c r="E67" s="47">
        <f t="shared" si="66"/>
        <v>0</v>
      </c>
      <c r="F67" s="47">
        <f t="shared" si="66"/>
        <v>0</v>
      </c>
      <c r="G67" s="47">
        <f t="shared" si="66"/>
        <v>0</v>
      </c>
      <c r="H67" s="47">
        <f t="shared" si="66"/>
        <v>0</v>
      </c>
      <c r="I67" s="47">
        <f t="shared" si="66"/>
        <v>0</v>
      </c>
      <c r="J67" s="47">
        <f t="shared" si="66"/>
        <v>0</v>
      </c>
      <c r="K67" s="47">
        <f t="shared" si="66"/>
        <v>0</v>
      </c>
      <c r="L67" s="47">
        <f t="shared" si="66"/>
        <v>0</v>
      </c>
      <c r="M67" s="47">
        <f t="shared" si="66"/>
        <v>0</v>
      </c>
      <c r="N67" s="47">
        <f t="shared" si="66"/>
        <v>0</v>
      </c>
      <c r="O67" s="47">
        <f t="shared" si="66"/>
        <v>0</v>
      </c>
      <c r="P67" s="47">
        <f t="shared" si="66"/>
        <v>0</v>
      </c>
      <c r="Q67" s="47">
        <f t="shared" si="64"/>
        <v>0</v>
      </c>
      <c r="R67" s="47">
        <v>0</v>
      </c>
      <c r="S67" s="47">
        <f t="shared" si="65"/>
        <v>0</v>
      </c>
      <c r="T67" s="32"/>
      <c r="U67" s="50"/>
      <c r="V67" s="50"/>
    </row>
    <row r="68" spans="1:22" ht="25.5" x14ac:dyDescent="0.25">
      <c r="A68" s="34" t="s">
        <v>70</v>
      </c>
      <c r="B68" s="35" t="s">
        <v>71</v>
      </c>
      <c r="C68" s="36" t="s">
        <v>21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f t="shared" si="64"/>
        <v>0</v>
      </c>
      <c r="R68" s="48">
        <v>0</v>
      </c>
      <c r="S68" s="48">
        <f t="shared" si="65"/>
        <v>0</v>
      </c>
      <c r="T68" s="35"/>
      <c r="U68" s="50"/>
      <c r="V68" s="50"/>
    </row>
    <row r="69" spans="1:22" ht="25.5" x14ac:dyDescent="0.25">
      <c r="A69" s="34" t="s">
        <v>72</v>
      </c>
      <c r="B69" s="35" t="s">
        <v>73</v>
      </c>
      <c r="C69" s="36" t="s">
        <v>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f t="shared" si="64"/>
        <v>0</v>
      </c>
      <c r="R69" s="48">
        <v>0</v>
      </c>
      <c r="S69" s="48">
        <f t="shared" si="65"/>
        <v>0</v>
      </c>
      <c r="T69" s="35"/>
      <c r="U69" s="50"/>
      <c r="V69" s="50"/>
    </row>
    <row r="70" spans="1:22" ht="25.5" x14ac:dyDescent="0.25">
      <c r="A70" s="34" t="s">
        <v>74</v>
      </c>
      <c r="B70" s="35" t="s">
        <v>75</v>
      </c>
      <c r="C70" s="36" t="s">
        <v>21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f t="shared" si="64"/>
        <v>0</v>
      </c>
      <c r="R70" s="48">
        <v>0</v>
      </c>
      <c r="S70" s="48">
        <f t="shared" si="65"/>
        <v>0</v>
      </c>
      <c r="T70" s="35"/>
      <c r="U70" s="50"/>
      <c r="V70" s="50"/>
    </row>
    <row r="71" spans="1:22" ht="25.5" x14ac:dyDescent="0.25">
      <c r="A71" s="34" t="s">
        <v>76</v>
      </c>
      <c r="B71" s="35" t="s">
        <v>77</v>
      </c>
      <c r="C71" s="36" t="s">
        <v>21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f t="shared" si="64"/>
        <v>0</v>
      </c>
      <c r="R71" s="48">
        <v>0</v>
      </c>
      <c r="S71" s="48">
        <f t="shared" si="65"/>
        <v>0</v>
      </c>
      <c r="T71" s="35"/>
      <c r="U71" s="50"/>
      <c r="V71" s="50"/>
    </row>
    <row r="72" spans="1:22" ht="38.25" x14ac:dyDescent="0.25">
      <c r="A72" s="34" t="s">
        <v>78</v>
      </c>
      <c r="B72" s="35" t="s">
        <v>79</v>
      </c>
      <c r="C72" s="36" t="s">
        <v>21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f t="shared" si="64"/>
        <v>0</v>
      </c>
      <c r="R72" s="48">
        <v>0</v>
      </c>
      <c r="S72" s="48">
        <f t="shared" si="65"/>
        <v>0</v>
      </c>
      <c r="T72" s="35"/>
      <c r="U72" s="50"/>
      <c r="V72" s="50"/>
    </row>
    <row r="73" spans="1:22" ht="38.25" x14ac:dyDescent="0.25">
      <c r="A73" s="34" t="s">
        <v>80</v>
      </c>
      <c r="B73" s="35" t="s">
        <v>81</v>
      </c>
      <c r="C73" s="36" t="s">
        <v>21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f t="shared" si="64"/>
        <v>0</v>
      </c>
      <c r="R73" s="48">
        <v>0</v>
      </c>
      <c r="S73" s="48">
        <f t="shared" si="65"/>
        <v>0</v>
      </c>
      <c r="T73" s="35"/>
      <c r="U73" s="50"/>
      <c r="V73" s="50"/>
    </row>
    <row r="74" spans="1:22" ht="38.25" x14ac:dyDescent="0.25">
      <c r="A74" s="34" t="s">
        <v>82</v>
      </c>
      <c r="B74" s="35" t="s">
        <v>83</v>
      </c>
      <c r="C74" s="36" t="s">
        <v>21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f t="shared" si="64"/>
        <v>0</v>
      </c>
      <c r="R74" s="48">
        <v>0</v>
      </c>
      <c r="S74" s="48">
        <f t="shared" si="65"/>
        <v>0</v>
      </c>
      <c r="T74" s="35"/>
      <c r="U74" s="50"/>
      <c r="V74" s="50"/>
    </row>
    <row r="75" spans="1:22" ht="38.25" x14ac:dyDescent="0.25">
      <c r="A75" s="34" t="s">
        <v>84</v>
      </c>
      <c r="B75" s="35" t="s">
        <v>85</v>
      </c>
      <c r="C75" s="36" t="s">
        <v>21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f t="shared" si="64"/>
        <v>0</v>
      </c>
      <c r="R75" s="48">
        <v>0</v>
      </c>
      <c r="S75" s="48">
        <f t="shared" si="65"/>
        <v>0</v>
      </c>
      <c r="T75" s="35"/>
      <c r="U75" s="50"/>
      <c r="V75" s="50"/>
    </row>
    <row r="76" spans="1:22" ht="38.25" x14ac:dyDescent="0.25">
      <c r="A76" s="31" t="s">
        <v>86</v>
      </c>
      <c r="B76" s="32" t="s">
        <v>87</v>
      </c>
      <c r="C76" s="33" t="s">
        <v>21</v>
      </c>
      <c r="D76" s="47">
        <f t="shared" ref="D76:F76" si="67">IF(SUM(D77,D78)&lt;&gt;0,SUM(D77,D78),0)</f>
        <v>0</v>
      </c>
      <c r="E76" s="47">
        <f t="shared" ref="E76" si="68">IF(SUM(E77,E78)&lt;&gt;0,SUM(E77,E78),0)</f>
        <v>0</v>
      </c>
      <c r="F76" s="47">
        <f t="shared" si="67"/>
        <v>0</v>
      </c>
      <c r="G76" s="47">
        <f t="shared" ref="G76" si="69">IF(SUM(G77,G78)&lt;&gt;0,SUM(G77,G78),0)</f>
        <v>0</v>
      </c>
      <c r="H76" s="47">
        <f t="shared" ref="H76:I76" si="70">IF(SUM(H77,H78)&lt;&gt;0,SUM(H77,H78),0)</f>
        <v>0</v>
      </c>
      <c r="I76" s="47">
        <f t="shared" si="70"/>
        <v>0</v>
      </c>
      <c r="J76" s="47">
        <f t="shared" ref="J76:P76" si="71">IF(SUM(J77,J78)&lt;&gt;0,SUM(J77,J78),0)</f>
        <v>0</v>
      </c>
      <c r="K76" s="47">
        <f t="shared" si="71"/>
        <v>0</v>
      </c>
      <c r="L76" s="47">
        <f t="shared" si="71"/>
        <v>0</v>
      </c>
      <c r="M76" s="47">
        <f t="shared" si="71"/>
        <v>0</v>
      </c>
      <c r="N76" s="47">
        <f t="shared" si="71"/>
        <v>0</v>
      </c>
      <c r="O76" s="47">
        <f t="shared" si="71"/>
        <v>0</v>
      </c>
      <c r="P76" s="47">
        <f t="shared" si="71"/>
        <v>0</v>
      </c>
      <c r="Q76" s="47">
        <f t="shared" si="64"/>
        <v>0</v>
      </c>
      <c r="R76" s="47">
        <v>0</v>
      </c>
      <c r="S76" s="47">
        <f t="shared" si="65"/>
        <v>0</v>
      </c>
      <c r="T76" s="32"/>
      <c r="U76" s="50"/>
      <c r="V76" s="50"/>
    </row>
    <row r="77" spans="1:22" ht="25.5" x14ac:dyDescent="0.25">
      <c r="A77" s="34" t="s">
        <v>88</v>
      </c>
      <c r="B77" s="35" t="s">
        <v>89</v>
      </c>
      <c r="C77" s="36" t="s">
        <v>21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f t="shared" si="64"/>
        <v>0</v>
      </c>
      <c r="R77" s="48">
        <v>0</v>
      </c>
      <c r="S77" s="48">
        <f t="shared" si="65"/>
        <v>0</v>
      </c>
      <c r="T77" s="35"/>
      <c r="U77" s="50"/>
      <c r="V77" s="50"/>
    </row>
    <row r="78" spans="1:22" ht="38.25" x14ac:dyDescent="0.25">
      <c r="A78" s="34" t="s">
        <v>90</v>
      </c>
      <c r="B78" s="35" t="s">
        <v>91</v>
      </c>
      <c r="C78" s="36" t="s">
        <v>21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f t="shared" si="64"/>
        <v>0</v>
      </c>
      <c r="R78" s="48">
        <v>0</v>
      </c>
      <c r="S78" s="48">
        <f t="shared" si="65"/>
        <v>0</v>
      </c>
      <c r="T78" s="35"/>
      <c r="U78" s="50"/>
      <c r="V78" s="50"/>
    </row>
    <row r="79" spans="1:22" ht="51" x14ac:dyDescent="0.25">
      <c r="A79" s="28" t="s">
        <v>150</v>
      </c>
      <c r="B79" s="29" t="s">
        <v>151</v>
      </c>
      <c r="C79" s="30" t="s">
        <v>21</v>
      </c>
      <c r="D79" s="46">
        <f t="shared" ref="D79" si="72">SUM(D82:D85)</f>
        <v>0</v>
      </c>
      <c r="E79" s="46">
        <v>0</v>
      </c>
      <c r="F79" s="46">
        <f t="shared" ref="F79" si="73">SUM(F82:F85)</f>
        <v>0</v>
      </c>
      <c r="G79" s="46">
        <f t="shared" ref="G79" si="74">SUM(G82:G85)</f>
        <v>0</v>
      </c>
      <c r="H79" s="46">
        <f t="shared" ref="H79" si="75">SUM(H82:H85)</f>
        <v>0</v>
      </c>
      <c r="I79" s="46">
        <v>0</v>
      </c>
      <c r="J79" s="46">
        <f t="shared" ref="J79" si="76">SUM(J82:J85)</f>
        <v>0</v>
      </c>
      <c r="K79" s="46">
        <f t="shared" ref="K79" si="77">SUM(K82:K85)</f>
        <v>0</v>
      </c>
      <c r="L79" s="46">
        <f t="shared" ref="L79" si="78">SUM(L82:L85)</f>
        <v>0</v>
      </c>
      <c r="M79" s="46">
        <v>0</v>
      </c>
      <c r="N79" s="46">
        <f t="shared" ref="N79" si="79">SUM(N82:N85)</f>
        <v>0</v>
      </c>
      <c r="O79" s="46">
        <v>0</v>
      </c>
      <c r="P79" s="46">
        <f t="shared" ref="P79" si="80">SUM(P82:P85)</f>
        <v>0</v>
      </c>
      <c r="Q79" s="46">
        <f t="shared" ref="Q79:Q80" si="81">M79-K79</f>
        <v>0</v>
      </c>
      <c r="R79" s="46">
        <v>0</v>
      </c>
      <c r="S79" s="46">
        <f t="shared" ref="S79:S80" si="82">IF(K79=0,0,Q79/K79*100)</f>
        <v>0</v>
      </c>
      <c r="T79" s="29"/>
      <c r="U79" s="50"/>
      <c r="V79" s="50"/>
    </row>
    <row r="80" spans="1:22" ht="51" x14ac:dyDescent="0.25">
      <c r="A80" s="31" t="s">
        <v>152</v>
      </c>
      <c r="B80" s="32" t="s">
        <v>153</v>
      </c>
      <c r="C80" s="33" t="s">
        <v>21</v>
      </c>
      <c r="D80" s="47">
        <f t="shared" ref="D80:P81" si="83">IF(SUM(D82,D83)&lt;&gt;0,SUM(D82,D83),0)</f>
        <v>0</v>
      </c>
      <c r="E80" s="47">
        <v>0</v>
      </c>
      <c r="F80" s="47">
        <f t="shared" si="83"/>
        <v>0</v>
      </c>
      <c r="G80" s="47">
        <f t="shared" si="83"/>
        <v>0</v>
      </c>
      <c r="H80" s="47">
        <f t="shared" si="83"/>
        <v>0</v>
      </c>
      <c r="I80" s="47">
        <v>0</v>
      </c>
      <c r="J80" s="47">
        <f t="shared" si="83"/>
        <v>0</v>
      </c>
      <c r="K80" s="47">
        <f t="shared" si="83"/>
        <v>0</v>
      </c>
      <c r="L80" s="47">
        <f t="shared" si="83"/>
        <v>0</v>
      </c>
      <c r="M80" s="47">
        <v>0</v>
      </c>
      <c r="N80" s="47">
        <f t="shared" si="83"/>
        <v>0</v>
      </c>
      <c r="O80" s="47">
        <v>0</v>
      </c>
      <c r="P80" s="47">
        <f t="shared" si="83"/>
        <v>0</v>
      </c>
      <c r="Q80" s="47">
        <f t="shared" si="81"/>
        <v>0</v>
      </c>
      <c r="R80" s="47">
        <v>0</v>
      </c>
      <c r="S80" s="47">
        <f t="shared" si="82"/>
        <v>0</v>
      </c>
      <c r="T80" s="32"/>
      <c r="U80" s="50"/>
      <c r="V80" s="50"/>
    </row>
    <row r="81" spans="1:22" ht="38.25" x14ac:dyDescent="0.25">
      <c r="A81" s="31" t="s">
        <v>154</v>
      </c>
      <c r="B81" s="32" t="s">
        <v>155</v>
      </c>
      <c r="C81" s="33" t="s">
        <v>21</v>
      </c>
      <c r="D81" s="47">
        <f t="shared" si="83"/>
        <v>0</v>
      </c>
      <c r="E81" s="47">
        <v>0</v>
      </c>
      <c r="F81" s="47">
        <f t="shared" si="83"/>
        <v>0</v>
      </c>
      <c r="G81" s="47">
        <f t="shared" si="83"/>
        <v>0</v>
      </c>
      <c r="H81" s="47">
        <f t="shared" si="83"/>
        <v>0</v>
      </c>
      <c r="I81" s="47">
        <v>0</v>
      </c>
      <c r="J81" s="47">
        <f t="shared" si="83"/>
        <v>0</v>
      </c>
      <c r="K81" s="47">
        <f t="shared" si="83"/>
        <v>0</v>
      </c>
      <c r="L81" s="47">
        <f t="shared" si="83"/>
        <v>0</v>
      </c>
      <c r="M81" s="47">
        <v>0</v>
      </c>
      <c r="N81" s="47">
        <f t="shared" si="83"/>
        <v>0</v>
      </c>
      <c r="O81" s="47">
        <v>0</v>
      </c>
      <c r="P81" s="47">
        <f t="shared" si="83"/>
        <v>0</v>
      </c>
      <c r="Q81" s="47">
        <f t="shared" ref="Q81" si="84">M81-K81</f>
        <v>0</v>
      </c>
      <c r="R81" s="47">
        <v>0</v>
      </c>
      <c r="S81" s="47">
        <f t="shared" ref="S81" si="85">IF(K81=0,0,Q81/K81*100)</f>
        <v>0</v>
      </c>
      <c r="T81" s="32"/>
      <c r="U81" s="50"/>
      <c r="V81" s="50"/>
    </row>
    <row r="82" spans="1:22" ht="25.5" x14ac:dyDescent="0.25">
      <c r="A82" s="28" t="s">
        <v>92</v>
      </c>
      <c r="B82" s="29" t="s">
        <v>93</v>
      </c>
      <c r="C82" s="30" t="s">
        <v>21</v>
      </c>
      <c r="D82" s="46">
        <f t="shared" ref="D82:P82" si="86">SUM(D83:D86)</f>
        <v>0</v>
      </c>
      <c r="E82" s="46">
        <f t="shared" si="86"/>
        <v>26.543240356248155</v>
      </c>
      <c r="F82" s="46">
        <f t="shared" si="86"/>
        <v>0</v>
      </c>
      <c r="G82" s="46">
        <f t="shared" si="86"/>
        <v>0</v>
      </c>
      <c r="H82" s="46">
        <f t="shared" si="86"/>
        <v>0</v>
      </c>
      <c r="I82" s="46">
        <f t="shared" si="86"/>
        <v>26.543240356248155</v>
      </c>
      <c r="J82" s="46">
        <f t="shared" si="86"/>
        <v>0</v>
      </c>
      <c r="K82" s="46">
        <f t="shared" si="86"/>
        <v>0</v>
      </c>
      <c r="L82" s="46">
        <f t="shared" si="86"/>
        <v>0</v>
      </c>
      <c r="M82" s="46">
        <f t="shared" si="86"/>
        <v>20.262853010000001</v>
      </c>
      <c r="N82" s="46">
        <f t="shared" si="86"/>
        <v>0</v>
      </c>
      <c r="O82" s="46">
        <f t="shared" si="86"/>
        <v>6.2803873462481583</v>
      </c>
      <c r="P82" s="46">
        <f t="shared" si="86"/>
        <v>0</v>
      </c>
      <c r="Q82" s="46">
        <f t="shared" si="64"/>
        <v>20.262853010000001</v>
      </c>
      <c r="R82" s="46">
        <v>0</v>
      </c>
      <c r="S82" s="46">
        <f t="shared" si="65"/>
        <v>0</v>
      </c>
      <c r="T82" s="29"/>
      <c r="U82" s="50"/>
      <c r="V82" s="50"/>
    </row>
    <row r="83" spans="1:22" ht="76.5" x14ac:dyDescent="0.25">
      <c r="A83" s="40" t="s">
        <v>92</v>
      </c>
      <c r="B83" s="37" t="s">
        <v>130</v>
      </c>
      <c r="C83" s="40" t="s">
        <v>59</v>
      </c>
      <c r="D83" s="49"/>
      <c r="E83" s="49">
        <v>4.7387686974536196</v>
      </c>
      <c r="F83" s="49">
        <v>0</v>
      </c>
      <c r="G83" s="49">
        <v>0</v>
      </c>
      <c r="H83" s="49">
        <v>0</v>
      </c>
      <c r="I83" s="49">
        <f t="shared" ref="I83:I86" si="87">E83-G83</f>
        <v>4.7387686974536196</v>
      </c>
      <c r="J83" s="49">
        <v>0</v>
      </c>
      <c r="K83" s="49">
        <v>0</v>
      </c>
      <c r="L83" s="49">
        <v>0</v>
      </c>
      <c r="M83" s="49">
        <v>4.3293162699999996</v>
      </c>
      <c r="N83" s="49">
        <v>0</v>
      </c>
      <c r="O83" s="49">
        <f t="shared" ref="O83:O86" si="88">I83-M83</f>
        <v>0.40945242745361998</v>
      </c>
      <c r="P83" s="49">
        <v>0</v>
      </c>
      <c r="Q83" s="49">
        <f t="shared" si="64"/>
        <v>4.3293162699999996</v>
      </c>
      <c r="R83" s="49">
        <v>0</v>
      </c>
      <c r="S83" s="49">
        <f t="shared" si="65"/>
        <v>0</v>
      </c>
      <c r="T83" s="37" t="s">
        <v>146</v>
      </c>
      <c r="U83" s="50"/>
      <c r="V83" s="50"/>
    </row>
    <row r="84" spans="1:22" ht="25.5" x14ac:dyDescent="0.25">
      <c r="A84" s="40" t="s">
        <v>92</v>
      </c>
      <c r="B84" s="37" t="s">
        <v>131</v>
      </c>
      <c r="C84" s="40" t="s">
        <v>59</v>
      </c>
      <c r="D84" s="49"/>
      <c r="E84" s="49">
        <v>4.6234022526840981</v>
      </c>
      <c r="F84" s="49">
        <v>0</v>
      </c>
      <c r="G84" s="49">
        <v>0</v>
      </c>
      <c r="H84" s="49">
        <v>0</v>
      </c>
      <c r="I84" s="49">
        <f t="shared" si="87"/>
        <v>4.6234022526840981</v>
      </c>
      <c r="J84" s="49">
        <v>0</v>
      </c>
      <c r="K84" s="49">
        <v>0</v>
      </c>
      <c r="L84" s="49">
        <v>0</v>
      </c>
      <c r="M84" s="49">
        <v>4.5724235499999999</v>
      </c>
      <c r="N84" s="49">
        <v>0</v>
      </c>
      <c r="O84" s="49">
        <f t="shared" si="88"/>
        <v>5.0978702684098209E-2</v>
      </c>
      <c r="P84" s="49">
        <v>0</v>
      </c>
      <c r="Q84" s="49">
        <f t="shared" si="64"/>
        <v>4.5724235499999999</v>
      </c>
      <c r="R84" s="49">
        <v>0</v>
      </c>
      <c r="S84" s="49">
        <f t="shared" si="65"/>
        <v>0</v>
      </c>
      <c r="T84" s="37" t="s">
        <v>147</v>
      </c>
      <c r="U84" s="50"/>
      <c r="V84" s="50"/>
    </row>
    <row r="85" spans="1:22" ht="25.5" x14ac:dyDescent="0.25">
      <c r="A85" s="40" t="s">
        <v>92</v>
      </c>
      <c r="B85" s="37" t="s">
        <v>132</v>
      </c>
      <c r="C85" s="40" t="s">
        <v>59</v>
      </c>
      <c r="D85" s="49"/>
      <c r="E85" s="49">
        <v>6.4985215376830485</v>
      </c>
      <c r="F85" s="49">
        <v>0</v>
      </c>
      <c r="G85" s="49">
        <v>0</v>
      </c>
      <c r="H85" s="49">
        <v>0</v>
      </c>
      <c r="I85" s="49">
        <f t="shared" si="87"/>
        <v>6.4985215376830485</v>
      </c>
      <c r="J85" s="49">
        <v>0</v>
      </c>
      <c r="K85" s="49">
        <v>0</v>
      </c>
      <c r="L85" s="49">
        <v>0</v>
      </c>
      <c r="M85" s="49">
        <v>4.4411397199999998</v>
      </c>
      <c r="N85" s="49">
        <v>0</v>
      </c>
      <c r="O85" s="49">
        <f t="shared" si="88"/>
        <v>2.0573818176830487</v>
      </c>
      <c r="P85" s="49">
        <v>0</v>
      </c>
      <c r="Q85" s="49">
        <f t="shared" si="64"/>
        <v>4.4411397199999998</v>
      </c>
      <c r="R85" s="49">
        <v>0</v>
      </c>
      <c r="S85" s="49">
        <f t="shared" si="65"/>
        <v>0</v>
      </c>
      <c r="T85" s="37" t="s">
        <v>147</v>
      </c>
      <c r="U85" s="50"/>
      <c r="V85" s="50"/>
    </row>
    <row r="86" spans="1:22" ht="76.5" x14ac:dyDescent="0.25">
      <c r="A86" s="40" t="s">
        <v>92</v>
      </c>
      <c r="B86" s="37" t="s">
        <v>133</v>
      </c>
      <c r="C86" s="40" t="s">
        <v>59</v>
      </c>
      <c r="D86" s="49"/>
      <c r="E86" s="49">
        <v>10.682547868427392</v>
      </c>
      <c r="F86" s="49">
        <v>0</v>
      </c>
      <c r="G86" s="49">
        <v>0</v>
      </c>
      <c r="H86" s="49">
        <v>0</v>
      </c>
      <c r="I86" s="49">
        <f t="shared" si="87"/>
        <v>10.682547868427392</v>
      </c>
      <c r="J86" s="49">
        <v>0</v>
      </c>
      <c r="K86" s="49">
        <v>0</v>
      </c>
      <c r="L86" s="49">
        <v>0</v>
      </c>
      <c r="M86" s="49">
        <v>6.9199734700000004</v>
      </c>
      <c r="N86" s="49">
        <v>0</v>
      </c>
      <c r="O86" s="49">
        <f t="shared" si="88"/>
        <v>3.7625743984273914</v>
      </c>
      <c r="P86" s="49">
        <v>0</v>
      </c>
      <c r="Q86" s="49">
        <f t="shared" si="64"/>
        <v>6.9199734700000004</v>
      </c>
      <c r="R86" s="49">
        <v>0</v>
      </c>
      <c r="S86" s="49">
        <f t="shared" si="65"/>
        <v>0</v>
      </c>
      <c r="T86" s="37" t="s">
        <v>146</v>
      </c>
      <c r="U86" s="50"/>
      <c r="V86" s="50"/>
    </row>
    <row r="87" spans="1:22" ht="38.25" x14ac:dyDescent="0.25">
      <c r="A87" s="28" t="s">
        <v>148</v>
      </c>
      <c r="B87" s="29" t="s">
        <v>149</v>
      </c>
      <c r="C87" s="30" t="s">
        <v>21</v>
      </c>
      <c r="D87" s="46">
        <f t="shared" ref="D87" si="89">SUM(D88:D97)</f>
        <v>0</v>
      </c>
      <c r="E87" s="46">
        <v>0</v>
      </c>
      <c r="F87" s="46">
        <f t="shared" ref="F87" si="90">SUM(F88:F97)</f>
        <v>0</v>
      </c>
      <c r="G87" s="46">
        <v>0</v>
      </c>
      <c r="H87" s="46">
        <f t="shared" ref="H87" si="91">SUM(H88:H97)</f>
        <v>0</v>
      </c>
      <c r="I87" s="46">
        <v>0</v>
      </c>
      <c r="J87" s="46">
        <f t="shared" ref="J87" si="92">SUM(J88:J97)</f>
        <v>0</v>
      </c>
      <c r="K87" s="46">
        <f t="shared" ref="K87" si="93">SUM(K88:K97)</f>
        <v>0</v>
      </c>
      <c r="L87" s="46">
        <f t="shared" ref="L87" si="94">SUM(L88:L97)</f>
        <v>0</v>
      </c>
      <c r="M87" s="46">
        <v>0</v>
      </c>
      <c r="N87" s="46">
        <f t="shared" ref="N87" si="95">SUM(N88:N97)</f>
        <v>0</v>
      </c>
      <c r="O87" s="46">
        <v>0</v>
      </c>
      <c r="P87" s="46">
        <f t="shared" ref="P87" si="96">SUM(P88:P97)</f>
        <v>0</v>
      </c>
      <c r="Q87" s="46">
        <f t="shared" si="64"/>
        <v>0</v>
      </c>
      <c r="R87" s="46">
        <v>0</v>
      </c>
      <c r="S87" s="46">
        <f t="shared" si="65"/>
        <v>0</v>
      </c>
      <c r="T87" s="29"/>
      <c r="U87" s="50"/>
      <c r="V87" s="50"/>
    </row>
    <row r="88" spans="1:22" ht="25.5" x14ac:dyDescent="0.25">
      <c r="A88" s="28" t="s">
        <v>94</v>
      </c>
      <c r="B88" s="29" t="s">
        <v>95</v>
      </c>
      <c r="C88" s="30" t="s">
        <v>21</v>
      </c>
      <c r="D88" s="46">
        <f t="shared" ref="D88:P88" si="97">SUM(D89:D98)</f>
        <v>0</v>
      </c>
      <c r="E88" s="46">
        <f t="shared" si="97"/>
        <v>400.00192809607984</v>
      </c>
      <c r="F88" s="46">
        <f t="shared" si="97"/>
        <v>0</v>
      </c>
      <c r="G88" s="46">
        <f t="shared" si="97"/>
        <v>32.190858119999994</v>
      </c>
      <c r="H88" s="46">
        <f t="shared" si="97"/>
        <v>0</v>
      </c>
      <c r="I88" s="46">
        <f t="shared" si="97"/>
        <v>367.81106997607981</v>
      </c>
      <c r="J88" s="46">
        <f t="shared" si="97"/>
        <v>0</v>
      </c>
      <c r="K88" s="46">
        <f t="shared" si="97"/>
        <v>0</v>
      </c>
      <c r="L88" s="46">
        <f t="shared" si="97"/>
        <v>0</v>
      </c>
      <c r="M88" s="46">
        <f t="shared" si="97"/>
        <v>347.35506789999999</v>
      </c>
      <c r="N88" s="46">
        <f t="shared" si="97"/>
        <v>0</v>
      </c>
      <c r="O88" s="46">
        <f t="shared" si="97"/>
        <v>20.456002076079841</v>
      </c>
      <c r="P88" s="46">
        <f t="shared" si="97"/>
        <v>0</v>
      </c>
      <c r="Q88" s="46">
        <f t="shared" ref="Q88:Q98" si="98">M88-K88</f>
        <v>347.35506789999999</v>
      </c>
      <c r="R88" s="46">
        <v>0</v>
      </c>
      <c r="S88" s="46">
        <f t="shared" ref="S88:S98" si="99">IF(K88=0,0,Q88/K88*100)</f>
        <v>0</v>
      </c>
      <c r="T88" s="29"/>
      <c r="U88" s="50"/>
      <c r="V88" s="50"/>
    </row>
    <row r="89" spans="1:22" x14ac:dyDescent="0.25">
      <c r="A89" s="40" t="s">
        <v>94</v>
      </c>
      <c r="B89" s="37" t="s">
        <v>134</v>
      </c>
      <c r="C89" s="40" t="s">
        <v>59</v>
      </c>
      <c r="D89" s="49"/>
      <c r="E89" s="49">
        <v>7.1799538189706213</v>
      </c>
      <c r="F89" s="49">
        <v>0</v>
      </c>
      <c r="G89" s="49">
        <v>0</v>
      </c>
      <c r="H89" s="49">
        <v>0</v>
      </c>
      <c r="I89" s="49">
        <f t="shared" ref="I89:I98" si="100">E89-G89</f>
        <v>7.1799538189706213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f t="shared" ref="O89:O98" si="101">I89-M89</f>
        <v>7.1799538189706213</v>
      </c>
      <c r="P89" s="49">
        <v>0</v>
      </c>
      <c r="Q89" s="49">
        <f t="shared" si="98"/>
        <v>0</v>
      </c>
      <c r="R89" s="49">
        <v>0</v>
      </c>
      <c r="S89" s="49">
        <f t="shared" si="99"/>
        <v>0</v>
      </c>
      <c r="T89" s="37"/>
      <c r="U89" s="51"/>
      <c r="V89" s="50"/>
    </row>
    <row r="90" spans="1:22" ht="25.5" x14ac:dyDescent="0.25">
      <c r="A90" s="40" t="s">
        <v>94</v>
      </c>
      <c r="B90" s="37" t="s">
        <v>135</v>
      </c>
      <c r="C90" s="40" t="s">
        <v>59</v>
      </c>
      <c r="D90" s="49"/>
      <c r="E90" s="49">
        <v>7.0518877508106081</v>
      </c>
      <c r="F90" s="49">
        <v>0</v>
      </c>
      <c r="G90" s="49">
        <v>0</v>
      </c>
      <c r="H90" s="49">
        <v>0</v>
      </c>
      <c r="I90" s="49">
        <f t="shared" si="100"/>
        <v>7.0518877508106081</v>
      </c>
      <c r="J90" s="49">
        <v>0</v>
      </c>
      <c r="K90" s="49">
        <v>0</v>
      </c>
      <c r="L90" s="49">
        <v>0</v>
      </c>
      <c r="M90" s="49">
        <v>7.7774123199999998</v>
      </c>
      <c r="N90" s="49">
        <v>0</v>
      </c>
      <c r="O90" s="49">
        <f t="shared" si="101"/>
        <v>-0.72552456918939168</v>
      </c>
      <c r="P90" s="49">
        <v>0</v>
      </c>
      <c r="Q90" s="49">
        <f t="shared" si="98"/>
        <v>7.7774123199999998</v>
      </c>
      <c r="R90" s="49">
        <v>0</v>
      </c>
      <c r="S90" s="49">
        <f t="shared" si="99"/>
        <v>0</v>
      </c>
      <c r="T90" s="37" t="s">
        <v>147</v>
      </c>
      <c r="U90" s="50"/>
      <c r="V90" s="50"/>
    </row>
    <row r="91" spans="1:22" ht="25.5" x14ac:dyDescent="0.25">
      <c r="A91" s="40" t="s">
        <v>94</v>
      </c>
      <c r="B91" s="37" t="s">
        <v>136</v>
      </c>
      <c r="C91" s="40" t="s">
        <v>59</v>
      </c>
      <c r="D91" s="49"/>
      <c r="E91" s="49">
        <v>2.8676032860050849</v>
      </c>
      <c r="F91" s="49">
        <v>0</v>
      </c>
      <c r="G91" s="49">
        <v>0</v>
      </c>
      <c r="H91" s="49">
        <v>0</v>
      </c>
      <c r="I91" s="49">
        <f t="shared" si="100"/>
        <v>2.8676032860050849</v>
      </c>
      <c r="J91" s="49">
        <v>0</v>
      </c>
      <c r="K91" s="49">
        <v>0</v>
      </c>
      <c r="L91" s="49">
        <v>0</v>
      </c>
      <c r="M91" s="49">
        <v>1.7541708600000001</v>
      </c>
      <c r="N91" s="49">
        <v>0</v>
      </c>
      <c r="O91" s="49">
        <f t="shared" si="101"/>
        <v>1.1134324260050847</v>
      </c>
      <c r="P91" s="49">
        <v>0</v>
      </c>
      <c r="Q91" s="49">
        <f t="shared" si="98"/>
        <v>1.7541708600000001</v>
      </c>
      <c r="R91" s="49">
        <v>0</v>
      </c>
      <c r="S91" s="49">
        <f t="shared" si="99"/>
        <v>0</v>
      </c>
      <c r="T91" s="37" t="s">
        <v>147</v>
      </c>
      <c r="U91" s="50"/>
      <c r="V91" s="50"/>
    </row>
    <row r="92" spans="1:22" ht="25.5" x14ac:dyDescent="0.25">
      <c r="A92" s="40" t="s">
        <v>94</v>
      </c>
      <c r="B92" s="37" t="s">
        <v>137</v>
      </c>
      <c r="C92" s="40" t="s">
        <v>59</v>
      </c>
      <c r="D92" s="49"/>
      <c r="E92" s="49">
        <v>3.6529850839860174</v>
      </c>
      <c r="F92" s="49">
        <v>0</v>
      </c>
      <c r="G92" s="49">
        <v>0</v>
      </c>
      <c r="H92" s="49">
        <v>0</v>
      </c>
      <c r="I92" s="49">
        <f t="shared" si="100"/>
        <v>3.6529850839860174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f t="shared" si="101"/>
        <v>3.6529850839860174</v>
      </c>
      <c r="P92" s="49">
        <v>0</v>
      </c>
      <c r="Q92" s="49">
        <f t="shared" si="98"/>
        <v>0</v>
      </c>
      <c r="R92" s="49">
        <v>0</v>
      </c>
      <c r="S92" s="49">
        <f t="shared" si="99"/>
        <v>0</v>
      </c>
      <c r="T92" s="37"/>
      <c r="U92" s="50"/>
      <c r="V92" s="50"/>
    </row>
    <row r="93" spans="1:22" ht="25.5" x14ac:dyDescent="0.25">
      <c r="A93" s="40" t="s">
        <v>94</v>
      </c>
      <c r="B93" s="37" t="s">
        <v>138</v>
      </c>
      <c r="C93" s="40" t="s">
        <v>59</v>
      </c>
      <c r="D93" s="49"/>
      <c r="E93" s="49">
        <v>2.1817476026173517</v>
      </c>
      <c r="F93" s="49">
        <v>0</v>
      </c>
      <c r="G93" s="49">
        <v>0</v>
      </c>
      <c r="H93" s="49">
        <v>0</v>
      </c>
      <c r="I93" s="49">
        <f t="shared" si="100"/>
        <v>2.1817476026173517</v>
      </c>
      <c r="J93" s="49">
        <v>0</v>
      </c>
      <c r="K93" s="49">
        <v>0</v>
      </c>
      <c r="L93" s="49">
        <v>0</v>
      </c>
      <c r="M93" s="49">
        <v>1.7</v>
      </c>
      <c r="N93" s="49">
        <v>0</v>
      </c>
      <c r="O93" s="49">
        <f t="shared" si="101"/>
        <v>0.48174760261735172</v>
      </c>
      <c r="P93" s="49">
        <v>0</v>
      </c>
      <c r="Q93" s="49">
        <f t="shared" si="98"/>
        <v>1.7</v>
      </c>
      <c r="R93" s="49">
        <v>0</v>
      </c>
      <c r="S93" s="49">
        <f t="shared" si="99"/>
        <v>0</v>
      </c>
      <c r="T93" s="37" t="s">
        <v>147</v>
      </c>
      <c r="U93" s="50"/>
      <c r="V93" s="50"/>
    </row>
    <row r="94" spans="1:22" ht="25.5" x14ac:dyDescent="0.25">
      <c r="A94" s="40" t="s">
        <v>94</v>
      </c>
      <c r="B94" s="37" t="s">
        <v>139</v>
      </c>
      <c r="C94" s="40" t="s">
        <v>59</v>
      </c>
      <c r="D94" s="49"/>
      <c r="E94" s="49">
        <v>48.92</v>
      </c>
      <c r="F94" s="49">
        <v>0</v>
      </c>
      <c r="G94" s="49">
        <v>0</v>
      </c>
      <c r="H94" s="49">
        <v>0</v>
      </c>
      <c r="I94" s="49">
        <f t="shared" si="100"/>
        <v>48.92</v>
      </c>
      <c r="J94" s="49">
        <v>0</v>
      </c>
      <c r="K94" s="49">
        <v>0</v>
      </c>
      <c r="L94" s="49">
        <v>0</v>
      </c>
      <c r="M94" s="49">
        <v>50.176241019999999</v>
      </c>
      <c r="N94" s="49">
        <v>0</v>
      </c>
      <c r="O94" s="49">
        <f t="shared" si="101"/>
        <v>-1.2562410199999974</v>
      </c>
      <c r="P94" s="49">
        <v>0</v>
      </c>
      <c r="Q94" s="49">
        <f t="shared" si="98"/>
        <v>50.176241019999999</v>
      </c>
      <c r="R94" s="49">
        <v>0</v>
      </c>
      <c r="S94" s="49">
        <f t="shared" si="99"/>
        <v>0</v>
      </c>
      <c r="T94" s="37" t="s">
        <v>147</v>
      </c>
      <c r="U94" s="50"/>
      <c r="V94" s="50"/>
    </row>
    <row r="95" spans="1:22" ht="51" x14ac:dyDescent="0.25">
      <c r="A95" s="40" t="s">
        <v>94</v>
      </c>
      <c r="B95" s="37" t="s">
        <v>140</v>
      </c>
      <c r="C95" s="40" t="s">
        <v>59</v>
      </c>
      <c r="D95" s="49"/>
      <c r="E95" s="49">
        <v>26.336299999999998</v>
      </c>
      <c r="F95" s="49">
        <v>0</v>
      </c>
      <c r="G95" s="49">
        <v>0</v>
      </c>
      <c r="H95" s="49">
        <v>0</v>
      </c>
      <c r="I95" s="49">
        <f t="shared" si="100"/>
        <v>26.336299999999998</v>
      </c>
      <c r="J95" s="49">
        <v>0</v>
      </c>
      <c r="K95" s="49">
        <v>0</v>
      </c>
      <c r="L95" s="49">
        <v>0</v>
      </c>
      <c r="M95" s="49">
        <v>21.451663119999999</v>
      </c>
      <c r="N95" s="49">
        <v>0</v>
      </c>
      <c r="O95" s="49">
        <f t="shared" si="101"/>
        <v>4.8846368799999986</v>
      </c>
      <c r="P95" s="49">
        <v>0</v>
      </c>
      <c r="Q95" s="49">
        <f t="shared" si="98"/>
        <v>21.451663119999999</v>
      </c>
      <c r="R95" s="49">
        <v>0</v>
      </c>
      <c r="S95" s="49">
        <f t="shared" si="99"/>
        <v>0</v>
      </c>
      <c r="T95" s="37" t="s">
        <v>147</v>
      </c>
      <c r="U95" s="50"/>
      <c r="V95" s="50"/>
    </row>
    <row r="96" spans="1:22" ht="25.5" x14ac:dyDescent="0.25">
      <c r="A96" s="39" t="s">
        <v>94</v>
      </c>
      <c r="B96" s="37" t="s">
        <v>141</v>
      </c>
      <c r="C96" s="38" t="s">
        <v>59</v>
      </c>
      <c r="D96" s="49"/>
      <c r="E96" s="49">
        <v>0</v>
      </c>
      <c r="F96" s="49">
        <v>0</v>
      </c>
      <c r="G96" s="49">
        <v>0</v>
      </c>
      <c r="H96" s="49">
        <v>0</v>
      </c>
      <c r="I96" s="49">
        <f t="shared" si="100"/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f t="shared" si="101"/>
        <v>0</v>
      </c>
      <c r="P96" s="49">
        <v>0</v>
      </c>
      <c r="Q96" s="49">
        <f t="shared" si="98"/>
        <v>0</v>
      </c>
      <c r="R96" s="49">
        <v>0</v>
      </c>
      <c r="S96" s="49">
        <f t="shared" si="99"/>
        <v>0</v>
      </c>
      <c r="T96" s="37"/>
      <c r="U96" s="50"/>
      <c r="V96" s="50"/>
    </row>
    <row r="97" spans="1:22" ht="25.5" x14ac:dyDescent="0.25">
      <c r="A97" s="39" t="s">
        <v>94</v>
      </c>
      <c r="B97" s="37" t="s">
        <v>142</v>
      </c>
      <c r="C97" s="38" t="s">
        <v>59</v>
      </c>
      <c r="D97" s="49"/>
      <c r="E97" s="49">
        <v>297.38302474555582</v>
      </c>
      <c r="F97" s="49">
        <v>0</v>
      </c>
      <c r="G97" s="49">
        <v>32.190858119999994</v>
      </c>
      <c r="H97" s="49">
        <v>0</v>
      </c>
      <c r="I97" s="49">
        <f t="shared" si="100"/>
        <v>265.19216662555584</v>
      </c>
      <c r="J97" s="49">
        <v>0</v>
      </c>
      <c r="K97" s="49">
        <v>0</v>
      </c>
      <c r="L97" s="49">
        <v>0</v>
      </c>
      <c r="M97" s="49">
        <v>260.36391357999997</v>
      </c>
      <c r="N97" s="49">
        <v>0</v>
      </c>
      <c r="O97" s="49">
        <f t="shared" si="101"/>
        <v>4.8282530455558685</v>
      </c>
      <c r="P97" s="49">
        <v>0</v>
      </c>
      <c r="Q97" s="49">
        <f t="shared" si="98"/>
        <v>260.36391357999997</v>
      </c>
      <c r="R97" s="49">
        <v>0</v>
      </c>
      <c r="S97" s="49">
        <f t="shared" si="99"/>
        <v>0</v>
      </c>
      <c r="T97" s="37" t="s">
        <v>147</v>
      </c>
      <c r="U97" s="50"/>
      <c r="V97" s="50"/>
    </row>
    <row r="98" spans="1:22" ht="38.25" x14ac:dyDescent="0.25">
      <c r="A98" s="39" t="s">
        <v>94</v>
      </c>
      <c r="B98" s="37" t="s">
        <v>143</v>
      </c>
      <c r="C98" s="38" t="s">
        <v>59</v>
      </c>
      <c r="D98" s="49"/>
      <c r="E98" s="49">
        <v>4.4284258081342838</v>
      </c>
      <c r="F98" s="49">
        <v>0</v>
      </c>
      <c r="G98" s="49">
        <v>0</v>
      </c>
      <c r="H98" s="49">
        <v>0</v>
      </c>
      <c r="I98" s="49">
        <f t="shared" si="100"/>
        <v>4.4284258081342838</v>
      </c>
      <c r="J98" s="49">
        <v>0</v>
      </c>
      <c r="K98" s="49">
        <v>0</v>
      </c>
      <c r="L98" s="49">
        <v>0</v>
      </c>
      <c r="M98" s="49">
        <v>4.1316670000000002</v>
      </c>
      <c r="N98" s="49">
        <v>0</v>
      </c>
      <c r="O98" s="49">
        <f t="shared" si="101"/>
        <v>0.29675880813428357</v>
      </c>
      <c r="P98" s="49">
        <v>0</v>
      </c>
      <c r="Q98" s="49">
        <f t="shared" si="98"/>
        <v>4.1316670000000002</v>
      </c>
      <c r="R98" s="49">
        <v>0</v>
      </c>
      <c r="S98" s="49">
        <f t="shared" si="99"/>
        <v>0</v>
      </c>
      <c r="T98" s="37" t="s">
        <v>147</v>
      </c>
      <c r="U98" s="50"/>
      <c r="V98" s="50"/>
    </row>
    <row r="100" spans="1:22" s="16" customFormat="1" x14ac:dyDescent="0.25">
      <c r="A100" s="57" t="s">
        <v>19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14"/>
      <c r="M100" s="14"/>
      <c r="N100" s="14"/>
      <c r="O100" s="14"/>
      <c r="P100" s="14"/>
      <c r="Q100" s="15"/>
      <c r="R100" s="15"/>
    </row>
    <row r="101" spans="1:22" s="16" customFormat="1" ht="15.75" customHeight="1" x14ac:dyDescent="0.25">
      <c r="A101" s="15"/>
      <c r="B101" s="17"/>
      <c r="C101" s="17"/>
      <c r="D101" s="18"/>
      <c r="E101" s="18"/>
      <c r="F101" s="18"/>
      <c r="G101" s="18"/>
      <c r="H101" s="18"/>
      <c r="I101" s="18"/>
      <c r="J101" s="17"/>
      <c r="K101" s="18"/>
      <c r="L101" s="17"/>
      <c r="M101" s="15"/>
      <c r="N101" s="17"/>
      <c r="O101" s="17"/>
      <c r="P101" s="17"/>
      <c r="Q101" s="15"/>
      <c r="R101" s="15"/>
    </row>
  </sheetData>
  <autoFilter ref="A19:BO98">
    <filterColumn colId="19" showButton="0"/>
  </autoFilter>
  <mergeCells count="24">
    <mergeCell ref="L17:M17"/>
    <mergeCell ref="P17:Q17"/>
    <mergeCell ref="A12:T12"/>
    <mergeCell ref="A4:T4"/>
    <mergeCell ref="A5:T5"/>
    <mergeCell ref="A7:T7"/>
    <mergeCell ref="A8:T8"/>
    <mergeCell ref="A10:T10"/>
    <mergeCell ref="A100:K100"/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T18"/>
    <mergeCell ref="J17:K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Осв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2020-03-26T03:05:00Z</dcterms:modified>
</cp:coreProperties>
</file>