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490" windowHeight="10170"/>
  </bookViews>
  <sheets>
    <sheet name="2 Осв" sheetId="1" r:id="rId1"/>
  </sheets>
  <definedNames>
    <definedName name="_xlnm._FilterDatabase" localSheetId="0" hidden="1">'2 Осв'!$A$19:$BO$123</definedName>
  </definedNames>
  <calcPr calcId="162913"/>
</workbook>
</file>

<file path=xl/calcChain.xml><?xml version="1.0" encoding="utf-8"?>
<calcChain xmlns="http://schemas.openxmlformats.org/spreadsheetml/2006/main">
  <c r="E121" i="1" l="1"/>
  <c r="I122" i="1" l="1"/>
  <c r="O122" i="1" s="1"/>
  <c r="S122" i="1" l="1"/>
  <c r="Q122" i="1"/>
  <c r="M100" i="1" l="1"/>
  <c r="M85" i="1"/>
  <c r="M97" i="1"/>
  <c r="M29" i="1"/>
  <c r="M25" i="1"/>
  <c r="M23" i="1"/>
  <c r="D26" i="1"/>
  <c r="D25" i="1"/>
  <c r="D24" i="1"/>
  <c r="D23" i="1"/>
  <c r="D22" i="1"/>
  <c r="K29" i="1"/>
  <c r="K33" i="1"/>
  <c r="K43" i="1"/>
  <c r="K45" i="1"/>
  <c r="K71" i="1"/>
  <c r="K74" i="1"/>
  <c r="K83" i="1"/>
  <c r="K89" i="1"/>
  <c r="K86" i="1" s="1"/>
  <c r="K92" i="1"/>
  <c r="K91" i="1" s="1"/>
  <c r="S121" i="1"/>
  <c r="S119" i="1"/>
  <c r="S117" i="1"/>
  <c r="S112" i="1"/>
  <c r="S109" i="1"/>
  <c r="Q109" i="1"/>
  <c r="S107" i="1"/>
  <c r="Q107" i="1"/>
  <c r="K42" i="1" l="1"/>
  <c r="Q121" i="1"/>
  <c r="Q123" i="1"/>
  <c r="S123" i="1" s="1"/>
  <c r="M106" i="1"/>
  <c r="M26" i="1" s="1"/>
  <c r="Q108" i="1"/>
  <c r="S108" i="1" s="1"/>
  <c r="M55" i="1"/>
  <c r="Q110" i="1"/>
  <c r="S110" i="1" s="1"/>
  <c r="M57" i="1"/>
  <c r="Q111" i="1"/>
  <c r="S111" i="1" s="1"/>
  <c r="Q112" i="1"/>
  <c r="Q113" i="1"/>
  <c r="S113" i="1" s="1"/>
  <c r="Q114" i="1"/>
  <c r="S114" i="1" s="1"/>
  <c r="M47" i="1"/>
  <c r="Q115" i="1"/>
  <c r="S115" i="1" s="1"/>
  <c r="Q116" i="1"/>
  <c r="S116" i="1" s="1"/>
  <c r="Q117" i="1"/>
  <c r="Q120" i="1"/>
  <c r="S120" i="1" s="1"/>
  <c r="Q118" i="1"/>
  <c r="S118" i="1" s="1"/>
  <c r="Q119" i="1"/>
  <c r="M103" i="1"/>
  <c r="M24" i="1" s="1"/>
  <c r="K28" i="1"/>
  <c r="K21" i="1" s="1"/>
  <c r="K41" i="1"/>
  <c r="K22" i="1" s="1"/>
  <c r="K26" i="1"/>
  <c r="K24" i="1"/>
  <c r="M45" i="1" l="1"/>
  <c r="M54" i="1"/>
  <c r="M53" i="1" s="1"/>
  <c r="M22" i="1" s="1"/>
  <c r="K20" i="1"/>
  <c r="I123" i="1"/>
  <c r="O123" i="1" s="1"/>
  <c r="I121" i="1"/>
  <c r="O121" i="1" s="1"/>
  <c r="I120" i="1"/>
  <c r="O120" i="1" s="1"/>
  <c r="I119" i="1"/>
  <c r="O119" i="1" s="1"/>
  <c r="I118" i="1"/>
  <c r="O118" i="1" s="1"/>
  <c r="I117" i="1"/>
  <c r="O117" i="1" s="1"/>
  <c r="I116" i="1"/>
  <c r="O116" i="1" s="1"/>
  <c r="I115" i="1"/>
  <c r="O115" i="1" s="1"/>
  <c r="I114" i="1"/>
  <c r="O114" i="1" s="1"/>
  <c r="I113" i="1"/>
  <c r="O113" i="1" s="1"/>
  <c r="I112" i="1"/>
  <c r="O112" i="1" s="1"/>
  <c r="I111" i="1"/>
  <c r="O111" i="1" s="1"/>
  <c r="I110" i="1"/>
  <c r="O110" i="1" s="1"/>
  <c r="I109" i="1"/>
  <c r="O109" i="1" s="1"/>
  <c r="I108" i="1"/>
  <c r="O108" i="1" s="1"/>
  <c r="I107" i="1"/>
  <c r="O107" i="1" s="1"/>
  <c r="I105" i="1"/>
  <c r="O105" i="1" s="1"/>
  <c r="I104" i="1"/>
  <c r="O104" i="1" s="1"/>
  <c r="I102" i="1"/>
  <c r="O102" i="1" s="1"/>
  <c r="I101" i="1"/>
  <c r="O101" i="1" s="1"/>
  <c r="I100" i="1"/>
  <c r="O100" i="1" s="1"/>
  <c r="I99" i="1"/>
  <c r="O99" i="1" s="1"/>
  <c r="I98" i="1"/>
  <c r="O98" i="1" s="1"/>
  <c r="I97" i="1"/>
  <c r="O97" i="1" s="1"/>
  <c r="I96" i="1"/>
  <c r="O96" i="1" s="1"/>
  <c r="I95" i="1"/>
  <c r="O95" i="1" s="1"/>
  <c r="I94" i="1"/>
  <c r="O94" i="1" s="1"/>
  <c r="I93" i="1"/>
  <c r="O93" i="1" s="1"/>
  <c r="I92" i="1"/>
  <c r="O92" i="1" s="1"/>
  <c r="I91" i="1"/>
  <c r="O91" i="1" s="1"/>
  <c r="I90" i="1"/>
  <c r="O90" i="1" s="1"/>
  <c r="I89" i="1"/>
  <c r="I88" i="1"/>
  <c r="I87" i="1"/>
  <c r="O87" i="1" s="1"/>
  <c r="I86" i="1"/>
  <c r="O86" i="1" s="1"/>
  <c r="I85" i="1"/>
  <c r="O85" i="1" s="1"/>
  <c r="I84" i="1"/>
  <c r="O84" i="1" s="1"/>
  <c r="I83" i="1"/>
  <c r="O83" i="1" s="1"/>
  <c r="I82" i="1"/>
  <c r="O82" i="1" s="1"/>
  <c r="I81" i="1"/>
  <c r="O81" i="1" s="1"/>
  <c r="I80" i="1"/>
  <c r="O80" i="1" s="1"/>
  <c r="I79" i="1"/>
  <c r="O79" i="1" s="1"/>
  <c r="I78" i="1"/>
  <c r="O78" i="1" s="1"/>
  <c r="I77" i="1"/>
  <c r="O77" i="1" s="1"/>
  <c r="I76" i="1"/>
  <c r="O76" i="1" s="1"/>
  <c r="I75" i="1"/>
  <c r="O75" i="1" s="1"/>
  <c r="I74" i="1"/>
  <c r="O74" i="1" s="1"/>
  <c r="I73" i="1"/>
  <c r="O73" i="1" s="1"/>
  <c r="I72" i="1"/>
  <c r="O72" i="1" s="1"/>
  <c r="I71" i="1"/>
  <c r="O71" i="1" s="1"/>
  <c r="I70" i="1"/>
  <c r="O70" i="1" s="1"/>
  <c r="I69" i="1"/>
  <c r="O69" i="1" s="1"/>
  <c r="I68" i="1"/>
  <c r="O68" i="1" s="1"/>
  <c r="I67" i="1"/>
  <c r="O67" i="1" s="1"/>
  <c r="I66" i="1"/>
  <c r="O66" i="1" s="1"/>
  <c r="I65" i="1"/>
  <c r="O65" i="1" s="1"/>
  <c r="I64" i="1"/>
  <c r="O64" i="1" s="1"/>
  <c r="I63" i="1"/>
  <c r="O63" i="1" s="1"/>
  <c r="I62" i="1"/>
  <c r="O62" i="1" s="1"/>
  <c r="I61" i="1"/>
  <c r="O61" i="1" s="1"/>
  <c r="I60" i="1"/>
  <c r="O60" i="1" s="1"/>
  <c r="I59" i="1"/>
  <c r="O59" i="1" s="1"/>
  <c r="I58" i="1"/>
  <c r="O58" i="1" s="1"/>
  <c r="I56" i="1"/>
  <c r="O56" i="1" s="1"/>
  <c r="I52" i="1"/>
  <c r="O52" i="1" s="1"/>
  <c r="I51" i="1"/>
  <c r="O51" i="1" s="1"/>
  <c r="I50" i="1"/>
  <c r="O50" i="1" s="1"/>
  <c r="I49" i="1"/>
  <c r="O49" i="1" s="1"/>
  <c r="I48" i="1"/>
  <c r="I46" i="1"/>
  <c r="O46" i="1" s="1"/>
  <c r="I44" i="1"/>
  <c r="O44" i="1" s="1"/>
  <c r="I43" i="1"/>
  <c r="I42" i="1"/>
  <c r="O42" i="1" s="1"/>
  <c r="I41" i="1"/>
  <c r="O41" i="1" s="1"/>
  <c r="I40" i="1"/>
  <c r="O40" i="1" s="1"/>
  <c r="I39" i="1"/>
  <c r="O39" i="1" s="1"/>
  <c r="I38" i="1"/>
  <c r="O38" i="1" s="1"/>
  <c r="I37" i="1"/>
  <c r="O37" i="1" s="1"/>
  <c r="I35" i="1"/>
  <c r="I34" i="1"/>
  <c r="O34" i="1" s="1"/>
  <c r="I32" i="1"/>
  <c r="O32" i="1" s="1"/>
  <c r="I31" i="1"/>
  <c r="O31" i="1" s="1"/>
  <c r="I30" i="1"/>
  <c r="O30" i="1" s="1"/>
  <c r="I27" i="1"/>
  <c r="O27" i="1" s="1"/>
  <c r="G106" i="1"/>
  <c r="G26" i="1" s="1"/>
  <c r="G103" i="1"/>
  <c r="G24" i="1" s="1"/>
  <c r="G57" i="1"/>
  <c r="G55" i="1"/>
  <c r="G47" i="1"/>
  <c r="G45" i="1" s="1"/>
  <c r="G36" i="1"/>
  <c r="G33" i="1"/>
  <c r="G29" i="1"/>
  <c r="G25" i="1"/>
  <c r="G23" i="1"/>
  <c r="E106" i="1"/>
  <c r="E26" i="1" s="1"/>
  <c r="E103" i="1"/>
  <c r="E24" i="1" s="1"/>
  <c r="E84" i="1"/>
  <c r="E57" i="1"/>
  <c r="E55" i="1"/>
  <c r="E47" i="1"/>
  <c r="E45" i="1" s="1"/>
  <c r="E36" i="1"/>
  <c r="E33" i="1"/>
  <c r="E29" i="1"/>
  <c r="E25" i="1"/>
  <c r="E23" i="1"/>
  <c r="D29" i="1"/>
  <c r="D35" i="1"/>
  <c r="D33" i="1" s="1"/>
  <c r="D43" i="1"/>
  <c r="D45" i="1"/>
  <c r="D71" i="1"/>
  <c r="D74" i="1"/>
  <c r="D83" i="1"/>
  <c r="D89" i="1"/>
  <c r="D92" i="1"/>
  <c r="E54" i="1" l="1"/>
  <c r="E53" i="1" s="1"/>
  <c r="E22" i="1" s="1"/>
  <c r="G28" i="1"/>
  <c r="G21" i="1" s="1"/>
  <c r="I45" i="1"/>
  <c r="O45" i="1" s="1"/>
  <c r="I26" i="1"/>
  <c r="O26" i="1" s="1"/>
  <c r="I29" i="1"/>
  <c r="O29" i="1" s="1"/>
  <c r="I25" i="1"/>
  <c r="O25" i="1" s="1"/>
  <c r="I57" i="1"/>
  <c r="O57" i="1" s="1"/>
  <c r="I36" i="1"/>
  <c r="I55" i="1"/>
  <c r="O55" i="1" s="1"/>
  <c r="I24" i="1"/>
  <c r="O24" i="1" s="1"/>
  <c r="I106" i="1"/>
  <c r="O106" i="1" s="1"/>
  <c r="I23" i="1"/>
  <c r="O23" i="1" s="1"/>
  <c r="E28" i="1"/>
  <c r="I33" i="1"/>
  <c r="I47" i="1"/>
  <c r="O47" i="1" s="1"/>
  <c r="I103" i="1"/>
  <c r="O103" i="1" s="1"/>
  <c r="D42" i="1"/>
  <c r="D41" i="1" s="1"/>
  <c r="G54" i="1"/>
  <c r="G53" i="1" s="1"/>
  <c r="G22" i="1" s="1"/>
  <c r="G20" i="1" s="1"/>
  <c r="D28" i="1"/>
  <c r="D21" i="1" s="1"/>
  <c r="D91" i="1"/>
  <c r="D86" i="1"/>
  <c r="D20" i="1" l="1"/>
  <c r="I54" i="1"/>
  <c r="O54" i="1" s="1"/>
  <c r="I53" i="1"/>
  <c r="O53" i="1" s="1"/>
  <c r="E21" i="1"/>
  <c r="I28" i="1"/>
  <c r="I22" i="1"/>
  <c r="O22" i="1" s="1"/>
  <c r="E20" i="1" l="1"/>
  <c r="I20" i="1" s="1"/>
  <c r="I21" i="1"/>
  <c r="S99" i="1" l="1"/>
  <c r="Q99" i="1"/>
  <c r="S98" i="1"/>
  <c r="Q98" i="1"/>
  <c r="S97" i="1"/>
  <c r="Q97" i="1"/>
  <c r="S96" i="1"/>
  <c r="Q96" i="1"/>
  <c r="S56" i="1"/>
  <c r="Q56" i="1"/>
  <c r="S55" i="1"/>
  <c r="Q55" i="1"/>
  <c r="S54" i="1"/>
  <c r="Q54" i="1"/>
  <c r="Q53" i="1"/>
  <c r="S53" i="1" s="1"/>
  <c r="Q52" i="1"/>
  <c r="S52" i="1" s="1"/>
  <c r="S38" i="1"/>
  <c r="Q38" i="1"/>
  <c r="S37" i="1"/>
  <c r="Q37" i="1"/>
  <c r="S39" i="1"/>
  <c r="Q39" i="1"/>
  <c r="P92" i="1" l="1"/>
  <c r="P91" i="1" s="1"/>
  <c r="N35" i="1"/>
  <c r="F45" i="1"/>
  <c r="R20" i="1" l="1"/>
  <c r="Q23" i="1"/>
  <c r="Q25" i="1"/>
  <c r="Q30" i="1"/>
  <c r="S30" i="1" s="1"/>
  <c r="Q31" i="1"/>
  <c r="S31" i="1" s="1"/>
  <c r="Q40" i="1"/>
  <c r="S40" i="1" s="1"/>
  <c r="Q44" i="1"/>
  <c r="S44" i="1" s="1"/>
  <c r="Q46" i="1"/>
  <c r="Q47" i="1"/>
  <c r="S47" i="1" s="1"/>
  <c r="Q48" i="1"/>
  <c r="Q49" i="1"/>
  <c r="S49" i="1" s="1"/>
  <c r="Q50" i="1"/>
  <c r="Q51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7" i="1"/>
  <c r="Q78" i="1"/>
  <c r="Q80" i="1"/>
  <c r="S80" i="1" s="1"/>
  <c r="Q81" i="1"/>
  <c r="S81" i="1" s="1"/>
  <c r="Q84" i="1"/>
  <c r="S84" i="1" s="1"/>
  <c r="Q85" i="1"/>
  <c r="Q90" i="1"/>
  <c r="Q93" i="1"/>
  <c r="Q94" i="1"/>
  <c r="S94" i="1" s="1"/>
  <c r="Q95" i="1"/>
  <c r="Q100" i="1"/>
  <c r="Q101" i="1"/>
  <c r="Q102" i="1"/>
  <c r="S102" i="1" s="1"/>
  <c r="Q103" i="1"/>
  <c r="Q104" i="1"/>
  <c r="S104" i="1" s="1"/>
  <c r="Q105" i="1"/>
  <c r="S105" i="1" s="1"/>
  <c r="Q106" i="1"/>
  <c r="S106" i="1" s="1"/>
  <c r="S36" i="1"/>
  <c r="S46" i="1"/>
  <c r="S48" i="1"/>
  <c r="S50" i="1"/>
  <c r="S51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7" i="1"/>
  <c r="S78" i="1"/>
  <c r="S85" i="1"/>
  <c r="S90" i="1"/>
  <c r="S93" i="1"/>
  <c r="S95" i="1"/>
  <c r="S100" i="1"/>
  <c r="S101" i="1"/>
  <c r="S103" i="1"/>
  <c r="S25" i="1"/>
  <c r="F92" i="1" l="1"/>
  <c r="F89" i="1"/>
  <c r="F83" i="1"/>
  <c r="F43" i="1"/>
  <c r="F35" i="1"/>
  <c r="F29" i="1"/>
  <c r="J29" i="1"/>
  <c r="L29" i="1"/>
  <c r="N29" i="1"/>
  <c r="P29" i="1"/>
  <c r="J35" i="1"/>
  <c r="L35" i="1"/>
  <c r="P35" i="1"/>
  <c r="J43" i="1"/>
  <c r="L43" i="1"/>
  <c r="M43" i="1"/>
  <c r="O43" i="1" s="1"/>
  <c r="N43" i="1"/>
  <c r="P43" i="1"/>
  <c r="J45" i="1"/>
  <c r="L45" i="1"/>
  <c r="N45" i="1"/>
  <c r="P45" i="1"/>
  <c r="J83" i="1"/>
  <c r="L83" i="1"/>
  <c r="N83" i="1"/>
  <c r="P83" i="1"/>
  <c r="J89" i="1"/>
  <c r="L89" i="1"/>
  <c r="M89" i="1"/>
  <c r="O89" i="1" s="1"/>
  <c r="N89" i="1"/>
  <c r="P89" i="1"/>
  <c r="J92" i="1"/>
  <c r="L92" i="1"/>
  <c r="N92" i="1"/>
  <c r="P26" i="1"/>
  <c r="H29" i="1"/>
  <c r="H35" i="1"/>
  <c r="H43" i="1"/>
  <c r="H45" i="1"/>
  <c r="H71" i="1"/>
  <c r="H83" i="1"/>
  <c r="H89" i="1"/>
  <c r="H92" i="1"/>
  <c r="M88" i="1" l="1"/>
  <c r="O88" i="1" s="1"/>
  <c r="H26" i="1"/>
  <c r="H91" i="1"/>
  <c r="L24" i="1"/>
  <c r="L86" i="1"/>
  <c r="H24" i="1"/>
  <c r="H86" i="1"/>
  <c r="N26" i="1"/>
  <c r="N91" i="1"/>
  <c r="P24" i="1"/>
  <c r="P86" i="1"/>
  <c r="F26" i="1"/>
  <c r="F91" i="1"/>
  <c r="S91" i="1"/>
  <c r="Q91" i="1"/>
  <c r="J26" i="1"/>
  <c r="J91" i="1"/>
  <c r="L26" i="1"/>
  <c r="L91" i="1"/>
  <c r="N24" i="1"/>
  <c r="N86" i="1"/>
  <c r="J24" i="1"/>
  <c r="J86" i="1"/>
  <c r="F24" i="1"/>
  <c r="F86" i="1"/>
  <c r="Q83" i="1"/>
  <c r="S83" i="1" s="1"/>
  <c r="Q79" i="1"/>
  <c r="S79" i="1" s="1"/>
  <c r="Q75" i="1"/>
  <c r="S75" i="1" s="1"/>
  <c r="Q43" i="1"/>
  <c r="Q34" i="1"/>
  <c r="Q82" i="1"/>
  <c r="S82" i="1" s="1"/>
  <c r="Q76" i="1"/>
  <c r="S76" i="1" s="1"/>
  <c r="Q73" i="1"/>
  <c r="S73" i="1" s="1"/>
  <c r="Q45" i="1"/>
  <c r="S45" i="1" s="1"/>
  <c r="O48" i="1"/>
  <c r="Q89" i="1"/>
  <c r="S89" i="1" s="1"/>
  <c r="S72" i="1"/>
  <c r="S43" i="1"/>
  <c r="S34" i="1"/>
  <c r="Q32" i="1"/>
  <c r="S32" i="1"/>
  <c r="Q92" i="1"/>
  <c r="S92" i="1" s="1"/>
  <c r="F33" i="1"/>
  <c r="F28" i="1" s="1"/>
  <c r="F21" i="1" s="1"/>
  <c r="F42" i="1"/>
  <c r="F71" i="1"/>
  <c r="F74" i="1"/>
  <c r="P74" i="1"/>
  <c r="N74" i="1"/>
  <c r="L74" i="1"/>
  <c r="J74" i="1"/>
  <c r="H74" i="1"/>
  <c r="H42" i="1"/>
  <c r="P71" i="1"/>
  <c r="N71" i="1"/>
  <c r="L71" i="1"/>
  <c r="J71" i="1"/>
  <c r="P42" i="1"/>
  <c r="N42" i="1"/>
  <c r="L42" i="1"/>
  <c r="J42" i="1"/>
  <c r="P33" i="1"/>
  <c r="P28" i="1" s="1"/>
  <c r="P21" i="1" s="1"/>
  <c r="N33" i="1"/>
  <c r="N28" i="1" s="1"/>
  <c r="N21" i="1" s="1"/>
  <c r="L33" i="1"/>
  <c r="L28" i="1" s="1"/>
  <c r="L21" i="1" s="1"/>
  <c r="J33" i="1"/>
  <c r="J28" i="1" s="1"/>
  <c r="J21" i="1" s="1"/>
  <c r="H33" i="1"/>
  <c r="H28" i="1" s="1"/>
  <c r="H21" i="1" s="1"/>
  <c r="S86" i="1" l="1"/>
  <c r="Q86" i="1"/>
  <c r="Q74" i="1"/>
  <c r="S74" i="1" s="1"/>
  <c r="Q42" i="1"/>
  <c r="S42" i="1" s="1"/>
  <c r="Q71" i="1"/>
  <c r="S71" i="1" s="1"/>
  <c r="Q26" i="1"/>
  <c r="S26" i="1" s="1"/>
  <c r="Q29" i="1"/>
  <c r="S29" i="1" s="1"/>
  <c r="Q24" i="1"/>
  <c r="S24" i="1" s="1"/>
  <c r="N41" i="1"/>
  <c r="N22" i="1" s="1"/>
  <c r="N20" i="1" s="1"/>
  <c r="L41" i="1"/>
  <c r="L22" i="1" s="1"/>
  <c r="L20" i="1" s="1"/>
  <c r="P41" i="1"/>
  <c r="P22" i="1" s="1"/>
  <c r="P20" i="1" s="1"/>
  <c r="H41" i="1"/>
  <c r="H22" i="1" s="1"/>
  <c r="H20" i="1" s="1"/>
  <c r="F41" i="1"/>
  <c r="F22" i="1" s="1"/>
  <c r="F20" i="1" s="1"/>
  <c r="J41" i="1"/>
  <c r="J22" i="1" s="1"/>
  <c r="J20" i="1" s="1"/>
  <c r="M36" i="1"/>
  <c r="O36" i="1" s="1"/>
  <c r="Q36" i="1" l="1"/>
  <c r="M35" i="1"/>
  <c r="O35" i="1" s="1"/>
  <c r="Q41" i="1"/>
  <c r="S41" i="1" s="1"/>
  <c r="M33" i="1" l="1"/>
  <c r="Q35" i="1"/>
  <c r="S35" i="1" s="1"/>
  <c r="Q22" i="1"/>
  <c r="S22" i="1" s="1"/>
  <c r="M28" i="1" l="1"/>
  <c r="O28" i="1" s="1"/>
  <c r="O33" i="1"/>
  <c r="Q33" i="1"/>
  <c r="S33" i="1" s="1"/>
  <c r="M21" i="1" l="1"/>
  <c r="O21" i="1" s="1"/>
  <c r="Q28" i="1"/>
  <c r="S28" i="1" s="1"/>
  <c r="T19" i="1"/>
  <c r="Q21" i="1" l="1"/>
  <c r="S21" i="1" s="1"/>
  <c r="M20" i="1"/>
  <c r="Q20" i="1" l="1"/>
  <c r="S20" i="1" s="1"/>
  <c r="O20" i="1"/>
</calcChain>
</file>

<file path=xl/sharedStrings.xml><?xml version="1.0" encoding="utf-8"?>
<sst xmlns="http://schemas.openxmlformats.org/spreadsheetml/2006/main" count="395" uniqueCount="191">
  <si>
    <t>Форма 2. Отчет об исполнении плана освоения капитальных вложений по инвестиционным проектам инвестиционной программы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</si>
  <si>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</si>
  <si>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</si>
  <si>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</si>
  <si>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</si>
  <si>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</si>
  <si>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</si>
  <si>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</si>
  <si>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Причины отклонений</t>
  </si>
  <si>
    <t>План</t>
  </si>
  <si>
    <t>Факт</t>
  </si>
  <si>
    <t>млн. рублей (без НДС)</t>
  </si>
  <si>
    <t>%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</si>
  <si>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</si>
  <si>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</si>
  <si>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</si>
  <si>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</si>
  <si>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 xml:space="preserve">в прогнозных ценах 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</si>
  <si>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</si>
  <si>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</si>
  <si>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</si>
  <si>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</si>
  <si>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</si>
  <si>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</si>
  <si>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</si>
  <si>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</si>
  <si>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</si>
  <si>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</si>
  <si>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</si>
  <si>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</si>
  <si>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</si>
  <si>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</si>
  <si>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</si>
  <si>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</si>
  <si>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</si>
  <si>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</si>
  <si>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</si>
  <si>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</si>
  <si>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</si>
  <si>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</si>
  <si>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</si>
  <si>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</si>
  <si>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</si>
  <si>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</si>
  <si>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</si>
  <si>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</si>
  <si>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</si>
  <si>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</si>
  <si>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Организация АОПО на 1АТ-63 и 2АТ-63 ПС 220 кВ Дружная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</si>
  <si>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</si>
  <si>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</si>
  <si>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</si>
  <si>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</si>
  <si>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</si>
  <si>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</si>
  <si>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нд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</si>
  <si>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</si>
  <si>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</si>
  <si>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</si>
  <si>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</si>
  <si>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</si>
  <si>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</si>
  <si>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</si>
  <si>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</si>
  <si>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</si>
  <si>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</si>
  <si>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</si>
  <si>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</si>
  <si>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</si>
  <si>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</si>
  <si>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</si>
  <si>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</si>
  <si>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</si>
  <si>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</si>
  <si>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</si>
  <si>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</si>
  <si>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</si>
  <si>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</si>
  <si>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</si>
  <si>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</si>
  <si>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</si>
  <si>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</si>
  <si>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</si>
  <si>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</si>
  <si>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</si>
  <si>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</si>
  <si>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</si>
  <si>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</si>
  <si>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</si>
  <si>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</si>
  <si>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</si>
  <si>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</si>
  <si>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Приложение  № 2</t>
  </si>
  <si>
    <t>к приказу Минэнерго России</t>
  </si>
  <si>
    <t>от « 25 » апреля 2018 г. № 320</t>
  </si>
  <si>
    <t>Отчет о реализации инвестиционной программы  Акционерного общества "Электромагистраль"</t>
  </si>
  <si>
    <t>Замена промежуточной опоры №139/5 ВЛ 220 кВ Заря - Правобережная (236), Новосибирская ТЭЦ-3 - Отрадная (237) на анкерно-угловую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</si>
  <si>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</si>
  <si>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</si>
  <si>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</si>
  <si>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</si>
  <si>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</si>
  <si>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</si>
  <si>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</si>
  <si>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</si>
  <si>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</si>
  <si>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</si>
  <si>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</si>
  <si>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</si>
  <si>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</si>
  <si>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</si>
  <si>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</si>
  <si>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Реконструкция системы телемеханики ПС 220 кВ Дружная</t>
  </si>
  <si>
    <t>Реконструкция системы телемеханики ПС 220 кВ Тулинская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</si>
  <si>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</si>
  <si>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</si>
  <si>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Строительство основного и резервного каналов связи (ВОЛС) от ПС 220 кВ Строительная до существующих узлов связи протяженностью 8,8 км по трассе</t>
  </si>
  <si>
    <t>Реконструкция ограждения на ПС 220 кВ Дружная</t>
  </si>
  <si>
    <t>Реконструкция ограждения на ПС 220 кВ Южная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</si>
  <si>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</si>
  <si>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</si>
  <si>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</si>
  <si>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</si>
  <si>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1.5</t>
  </si>
  <si>
    <t>Покупка земельных участков для целей реализации инвестиционных проектов,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</si>
  <si>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</si>
  <si>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</si>
  <si>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</si>
  <si>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</si>
  <si>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</si>
  <si>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</si>
  <si>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за год 2020</t>
  </si>
  <si>
    <t>Год раскрытия информации: 2020 год</t>
  </si>
  <si>
    <t xml:space="preserve">Фактический объем освоения капитальных вложений на 01.01.2020, млн. рублей 
(без НДС) </t>
  </si>
  <si>
    <t xml:space="preserve">Остаток освоения капитальных вложений 
на 01.01.2020, млн. рублей (без НДС) </t>
  </si>
  <si>
    <t>Освоение капитальных вложений 2020 года, млн. рублей (без НДС)</t>
  </si>
  <si>
    <t xml:space="preserve">Остаток освоения капитальных вложений 
на 01.01.21, млн. рублей 
(без НДС) </t>
  </si>
  <si>
    <t xml:space="preserve">Отклонение от плана освоения капитальных вложений 2020 года 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</si>
  <si>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</si>
  <si>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</si>
  <si>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</si>
  <si>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</si>
  <si>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</si>
  <si>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</si>
  <si>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</si>
  <si>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</si>
  <si>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</si>
  <si>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</si>
  <si>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</si>
  <si>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</si>
  <si>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</si>
  <si>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</si>
  <si>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</si>
  <si>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</si>
  <si>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</si>
  <si>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</si>
  <si>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</si>
  <si>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</si>
  <si>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</si>
  <si>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</si>
  <si>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</si>
  <si>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</si>
  <si>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</si>
  <si>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</si>
  <si>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</si>
  <si>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</si>
  <si>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</si>
  <si>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</si>
  <si>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</si>
  <si>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</si>
  <si>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</si>
  <si>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</si>
  <si>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</si>
  <si>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</si>
  <si>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</si>
  <si>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1.2.1.2.</t>
  </si>
  <si>
    <t>Реконструкция ИКУ в части замены приборов учета ЭЭ у потребителей в рамках исполнения ФЗ №522</t>
  </si>
  <si>
    <t>Реконструкция ПС 220 кВ Урожай в части установки линейного регулировочного трансформатора (2 шт.) мощностью 16 МВА, ячеек ЗРУ 10 кВс выполнением сопутствующего объема работ</t>
  </si>
  <si>
    <t>Замена трансформатора ТМГ-1000/10 УХЛ1, зав. № 160878001 в системе компенсации ёмкостных токов на ПС Восточная</t>
  </si>
  <si>
    <t>1.6.</t>
  </si>
  <si>
    <t>Реконструкция ограждения на ПС 220 кВ Тулинская</t>
  </si>
  <si>
    <t>Установка рекламной продукции на фасад здания Советской 3А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</si>
  <si>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</si>
  <si>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>Необходимость исполнения Федерального Закона №522</t>
  </si>
  <si>
    <t>Необходимость организации условий для обеспечения самостоятельной деятельности.</t>
  </si>
  <si>
    <t>Проекты, завершенные до 2020 г.</t>
  </si>
  <si>
    <t>Исполнение обязательств по ДТП</t>
  </si>
  <si>
    <t>Формирование положительного имиджа организации</t>
  </si>
  <si>
    <t xml:space="preserve">Исполнение мероприятий в соответствии с согласованной Системным Оператором АО "СО ЕЭС" Программой модернизации и расширения системы сбора и передачи информации на подстанциях АО "Электромагистраль" </t>
  </si>
  <si>
    <t>Необходимость выполнения мероприятий обусловлено предложениям АО "СО ЕЭС" ОДУ Сибири за №О4-б3-II-19-2479 от 03.05.2017</t>
  </si>
  <si>
    <t>Необходимость списания объектов незавершенного строительства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</si>
</sst>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\ _₽_-;\-* #,##0.0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2" fillId="0" borderId="0"/>
    <xf numFmtId="0" fontId="3" fillId="0" borderId="0"/>
    <xf numFmtId="165" fontId="1" fillId="0" borderId="0" applyFont="0" applyFill="0" applyBorder="0" applyAlignment="0" applyProtection="0"/>
  </cellStyleXfs>
  <cellXfs count="72">
    <xf numFmtId="0" fontId="0" fillId="0" borderId="0" xfId="0"/>
    <xf numFmtId="0" fontId="3" fillId="2" borderId="0" xfId="2" applyFont="1" applyFill="1"/>
    <xf numFmtId="0" fontId="4" fillId="2" borderId="0" xfId="2" applyFont="1" applyFill="1" applyAlignment="1">
      <alignment horizontal="right"/>
    </xf>
    <xf numFmtId="0" fontId="4" fillId="2" borderId="0" xfId="2" applyFont="1" applyFill="1" applyBorder="1" applyAlignment="1"/>
    <xf numFmtId="0" fontId="3" fillId="2" borderId="0" xfId="2" applyFont="1" applyFill="1" applyBorder="1"/>
    <xf numFmtId="0" fontId="4" fillId="2" borderId="0" xfId="2" applyFont="1" applyFill="1" applyAlignment="1">
      <alignment wrapText="1"/>
    </xf>
    <xf numFmtId="0" fontId="4" fillId="2" borderId="0" xfId="2" applyFont="1" applyFill="1" applyBorder="1" applyAlignment="1">
      <alignment horizontal="center"/>
    </xf>
    <xf numFmtId="0" fontId="5" fillId="2" borderId="0" xfId="3" applyFont="1" applyFill="1" applyAlignment="1">
      <alignment vertical="center"/>
    </xf>
    <xf numFmtId="0" fontId="5" fillId="2" borderId="0" xfId="3" applyFont="1" applyFill="1" applyAlignment="1">
      <alignment horizontal="center" vertical="center"/>
    </xf>
    <xf numFmtId="0" fontId="4" fillId="2" borderId="0" xfId="0" applyFont="1" applyFill="1" applyAlignment="1"/>
    <xf numFmtId="0" fontId="7" fillId="2" borderId="0" xfId="3" applyFont="1" applyFill="1" applyAlignment="1">
      <alignment vertical="center"/>
    </xf>
    <xf numFmtId="0" fontId="4" fillId="2" borderId="0" xfId="2" applyFont="1" applyFill="1"/>
    <xf numFmtId="0" fontId="3" fillId="2" borderId="0" xfId="2" applyFont="1" applyFill="1" applyAlignment="1">
      <alignment horizontal="center"/>
    </xf>
    <xf numFmtId="0" fontId="3" fillId="2" borderId="2" xfId="2" applyFont="1" applyFill="1" applyBorder="1" applyAlignment="1">
      <alignment horizontal="center" vertical="center" textRotation="90" wrapText="1"/>
    </xf>
    <xf numFmtId="0" fontId="3" fillId="0" borderId="0" xfId="2" applyFont="1"/>
    <xf numFmtId="164" fontId="3" fillId="2" borderId="0" xfId="2" applyNumberFormat="1" applyFont="1" applyFill="1"/>
    <xf numFmtId="166" fontId="3" fillId="2" borderId="0" xfId="2" applyNumberFormat="1" applyFont="1" applyFill="1"/>
    <xf numFmtId="0" fontId="3" fillId="2" borderId="2" xfId="2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right" vertical="center"/>
    </xf>
    <xf numFmtId="0" fontId="4" fillId="0" borderId="0" xfId="2" applyFont="1" applyAlignment="1">
      <alignment horizontal="right"/>
    </xf>
    <xf numFmtId="49" fontId="9" fillId="3" borderId="2" xfId="3" applyNumberFormat="1" applyFont="1" applyFill="1" applyBorder="1" applyAlignment="1">
      <alignment horizontal="center" vertical="center"/>
    </xf>
    <xf numFmtId="0" fontId="9" fillId="3" borderId="2" xfId="3" applyFont="1" applyFill="1" applyBorder="1" applyAlignment="1">
      <alignment horizontal="left" vertical="center" wrapText="1"/>
    </xf>
    <xf numFmtId="0" fontId="9" fillId="3" borderId="2" xfId="2" applyFont="1" applyFill="1" applyBorder="1" applyAlignment="1">
      <alignment horizontal="center" vertical="center"/>
    </xf>
    <xf numFmtId="49" fontId="9" fillId="4" borderId="2" xfId="3" applyNumberFormat="1" applyFont="1" applyFill="1" applyBorder="1" applyAlignment="1">
      <alignment horizontal="center" vertical="center"/>
    </xf>
    <xf numFmtId="0" fontId="9" fillId="4" borderId="2" xfId="3" applyFont="1" applyFill="1" applyBorder="1" applyAlignment="1">
      <alignment horizontal="left" vertical="center" wrapText="1"/>
    </xf>
    <xf numFmtId="0" fontId="9" fillId="4" borderId="2" xfId="2" applyFont="1" applyFill="1" applyBorder="1" applyAlignment="1">
      <alignment horizontal="center" vertical="center"/>
    </xf>
    <xf numFmtId="49" fontId="9" fillId="5" borderId="2" xfId="3" applyNumberFormat="1" applyFont="1" applyFill="1" applyBorder="1" applyAlignment="1">
      <alignment horizontal="center" vertical="center"/>
    </xf>
    <xf numFmtId="0" fontId="9" fillId="5" borderId="2" xfId="3" applyFont="1" applyFill="1" applyBorder="1" applyAlignment="1">
      <alignment horizontal="left" vertical="center" wrapText="1"/>
    </xf>
    <xf numFmtId="0" fontId="9" fillId="5" borderId="2" xfId="2" applyFont="1" applyFill="1" applyBorder="1" applyAlignment="1">
      <alignment horizontal="center" vertical="center"/>
    </xf>
    <xf numFmtId="49" fontId="9" fillId="6" borderId="2" xfId="3" applyNumberFormat="1" applyFont="1" applyFill="1" applyBorder="1" applyAlignment="1">
      <alignment horizontal="center" vertical="center"/>
    </xf>
    <xf numFmtId="0" fontId="9" fillId="6" borderId="2" xfId="3" applyFont="1" applyFill="1" applyBorder="1" applyAlignment="1">
      <alignment horizontal="left" vertical="center" wrapText="1"/>
    </xf>
    <xf numFmtId="0" fontId="9" fillId="6" borderId="2" xfId="2" applyFont="1" applyFill="1" applyBorder="1" applyAlignment="1">
      <alignment horizontal="center" vertical="center"/>
    </xf>
    <xf numFmtId="49" fontId="9" fillId="7" borderId="2" xfId="3" applyNumberFormat="1" applyFont="1" applyFill="1" applyBorder="1" applyAlignment="1">
      <alignment horizontal="center" vertical="center"/>
    </xf>
    <xf numFmtId="0" fontId="9" fillId="7" borderId="2" xfId="3" applyFont="1" applyFill="1" applyBorder="1" applyAlignment="1">
      <alignment horizontal="left" vertical="center" wrapText="1"/>
    </xf>
    <xf numFmtId="0" fontId="9" fillId="7" borderId="2" xfId="2" applyFont="1" applyFill="1" applyBorder="1" applyAlignment="1">
      <alignment horizontal="center" vertical="center"/>
    </xf>
    <xf numFmtId="49" fontId="9" fillId="0" borderId="2" xfId="3" applyNumberFormat="1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left" vertical="center" wrapText="1"/>
    </xf>
    <xf numFmtId="0" fontId="9" fillId="0" borderId="2" xfId="2" applyFont="1" applyBorder="1" applyAlignment="1">
      <alignment horizontal="center" vertical="center"/>
    </xf>
    <xf numFmtId="0" fontId="5" fillId="0" borderId="2" xfId="3" applyNumberFormat="1" applyFont="1" applyFill="1" applyBorder="1" applyAlignment="1">
      <alignment horizontal="center" vertical="center" wrapText="1"/>
    </xf>
    <xf numFmtId="0" fontId="5" fillId="0" borderId="2" xfId="3" applyNumberFormat="1" applyFont="1" applyFill="1" applyBorder="1" applyAlignment="1">
      <alignment horizontal="left" vertical="center" wrapText="1"/>
    </xf>
    <xf numFmtId="164" fontId="9" fillId="3" borderId="2" xfId="1" applyFont="1" applyFill="1" applyBorder="1" applyAlignment="1">
      <alignment horizontal="center" vertical="center"/>
    </xf>
    <xf numFmtId="164" fontId="9" fillId="4" borderId="2" xfId="1" applyFont="1" applyFill="1" applyBorder="1" applyAlignment="1">
      <alignment horizontal="center" vertical="center"/>
    </xf>
    <xf numFmtId="164" fontId="3" fillId="5" borderId="2" xfId="1" applyFont="1" applyFill="1" applyBorder="1" applyAlignment="1">
      <alignment horizontal="center" vertical="center"/>
    </xf>
    <xf numFmtId="164" fontId="9" fillId="6" borderId="2" xfId="5" applyNumberFormat="1" applyFont="1" applyFill="1" applyBorder="1" applyAlignment="1">
      <alignment horizontal="center" vertical="center"/>
    </xf>
    <xf numFmtId="164" fontId="9" fillId="7" borderId="2" xfId="5" applyNumberFormat="1" applyFont="1" applyFill="1" applyBorder="1" applyAlignment="1">
      <alignment horizontal="center" vertical="center"/>
    </xf>
    <xf numFmtId="164" fontId="9" fillId="0" borderId="2" xfId="1" applyFont="1" applyFill="1" applyBorder="1" applyAlignment="1">
      <alignment horizontal="center" vertical="center"/>
    </xf>
    <xf numFmtId="164" fontId="3" fillId="7" borderId="2" xfId="1" applyFont="1" applyFill="1" applyBorder="1" applyAlignment="1">
      <alignment horizontal="center" vertical="center"/>
    </xf>
    <xf numFmtId="164" fontId="3" fillId="0" borderId="2" xfId="1" applyFont="1" applyFill="1" applyBorder="1" applyAlignment="1">
      <alignment horizontal="center" vertical="center"/>
    </xf>
    <xf numFmtId="164" fontId="9" fillId="6" borderId="2" xfId="2" applyNumberFormat="1" applyFont="1" applyFill="1" applyBorder="1" applyAlignment="1">
      <alignment horizontal="center" vertical="center"/>
    </xf>
    <xf numFmtId="164" fontId="9" fillId="7" borderId="2" xfId="1" applyFont="1" applyFill="1" applyBorder="1" applyAlignment="1">
      <alignment horizontal="center" vertical="center"/>
    </xf>
    <xf numFmtId="164" fontId="9" fillId="6" borderId="2" xfId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9" fillId="3" borderId="2" xfId="1" applyFont="1" applyFill="1" applyBorder="1" applyAlignment="1">
      <alignment horizontal="left" vertical="center"/>
    </xf>
    <xf numFmtId="164" fontId="9" fillId="4" borderId="2" xfId="1" applyFont="1" applyFill="1" applyBorder="1" applyAlignment="1">
      <alignment horizontal="left" vertical="center"/>
    </xf>
    <xf numFmtId="164" fontId="3" fillId="5" borderId="2" xfId="1" applyFont="1" applyFill="1" applyBorder="1" applyAlignment="1">
      <alignment horizontal="left" vertical="center"/>
    </xf>
    <xf numFmtId="164" fontId="9" fillId="6" borderId="2" xfId="5" applyNumberFormat="1" applyFont="1" applyFill="1" applyBorder="1" applyAlignment="1">
      <alignment horizontal="left" vertical="center"/>
    </xf>
    <xf numFmtId="164" fontId="9" fillId="7" borderId="2" xfId="5" applyNumberFormat="1" applyFont="1" applyFill="1" applyBorder="1" applyAlignment="1">
      <alignment horizontal="left" vertical="center"/>
    </xf>
    <xf numFmtId="164" fontId="9" fillId="0" borderId="2" xfId="1" applyFont="1" applyFill="1" applyBorder="1" applyAlignment="1">
      <alignment horizontal="left" vertical="center" wrapText="1"/>
    </xf>
    <xf numFmtId="164" fontId="9" fillId="0" borderId="2" xfId="1" applyFont="1" applyFill="1" applyBorder="1" applyAlignment="1">
      <alignment horizontal="left" vertical="center"/>
    </xf>
    <xf numFmtId="164" fontId="3" fillId="0" borderId="2" xfId="1" applyFont="1" applyFill="1" applyBorder="1" applyAlignment="1">
      <alignment horizontal="left" vertical="center" wrapText="1"/>
    </xf>
    <xf numFmtId="164" fontId="3" fillId="7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horizontal="left" vertical="center"/>
    </xf>
    <xf numFmtId="164" fontId="3" fillId="7" borderId="2" xfId="1" applyFont="1" applyFill="1" applyBorder="1" applyAlignment="1">
      <alignment horizontal="left" vertical="center"/>
    </xf>
    <xf numFmtId="49" fontId="3" fillId="0" borderId="2" xfId="5" applyNumberFormat="1" applyFont="1" applyFill="1" applyBorder="1" applyAlignment="1">
      <alignment horizontal="left" vertical="center" wrapText="1"/>
    </xf>
    <xf numFmtId="49" fontId="8" fillId="0" borderId="2" xfId="5" applyNumberFormat="1" applyFont="1" applyFill="1" applyBorder="1" applyAlignment="1">
      <alignment horizontal="left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6" fillId="2" borderId="0" xfId="3" applyFont="1" applyFill="1" applyAlignment="1">
      <alignment horizontal="center" vertical="center"/>
    </xf>
    <xf numFmtId="0" fontId="4" fillId="2" borderId="0" xfId="2" applyFont="1" applyFill="1" applyBorder="1" applyAlignment="1">
      <alignment horizontal="center"/>
    </xf>
    <xf numFmtId="0" fontId="4" fillId="2" borderId="0" xfId="2" applyFont="1" applyFill="1" applyAlignment="1">
      <alignment horizontal="center" wrapText="1"/>
    </xf>
    <xf numFmtId="0" fontId="5" fillId="2" borderId="0" xfId="3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3" fillId="2" borderId="1" xfId="2" applyFont="1" applyFill="1" applyBorder="1" applyAlignment="1">
      <alignment horizontal="center"/>
    </xf>
  </cellXfs>
  <cellStyles count="6">
    <cellStyle name="Обычный" xfId="0" builtinId="0"/>
    <cellStyle name="Обычный 10" xfId="4"/>
    <cellStyle name="Обычный 3" xfId="2"/>
    <cellStyle name="Обычный 7" xfId="3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3"/>
  <sheetViews>
    <sheetView tabSelected="1" zoomScale="55" zoomScaleNormal="55" workbookViewId="0">
      <pane xSplit="2" ySplit="19" topLeftCell="C20" activePane="bottomRight" state="frozen"/>
      <selection pane="topRight" activeCell="C1" sqref="C1"/>
      <selection pane="bottomLeft" activeCell="A20" sqref="A20"/>
      <selection pane="bottomRight" activeCell="T122" sqref="T122"/>
    </sheetView>
  </sheetViews>
  <sheetFormatPr defaultColWidth="9.140625" defaultRowHeight="15.75" x14ac:dyDescent="0.25"/>
  <cols>
    <col min="1" max="1" width="11.28515625" style="1" customWidth="1"/>
    <col min="2" max="2" width="42.5703125" style="1" bestFit="1" customWidth="1"/>
    <col min="3" max="3" width="17.140625" style="1" customWidth="1"/>
    <col min="4" max="4" width="21.42578125" style="1" customWidth="1"/>
    <col min="5" max="5" width="20.7109375" style="1" customWidth="1"/>
    <col min="6" max="6" width="11.5703125" style="1" customWidth="1"/>
    <col min="7" max="7" width="19.140625" style="1" customWidth="1"/>
    <col min="8" max="8" width="11.5703125" style="1" customWidth="1"/>
    <col min="9" max="9" width="17.7109375" style="1" customWidth="1"/>
    <col min="10" max="10" width="11.5703125" style="1" customWidth="1"/>
    <col min="11" max="11" width="22" style="1" customWidth="1"/>
    <col min="12" max="12" width="11.5703125" style="1" customWidth="1"/>
    <col min="13" max="13" width="22.85546875" style="1" customWidth="1"/>
    <col min="14" max="14" width="11.5703125" style="1" customWidth="1"/>
    <col min="15" max="15" width="17.28515625" style="1" customWidth="1"/>
    <col min="16" max="17" width="13.7109375" style="1" customWidth="1"/>
    <col min="18" max="18" width="9.140625" style="1" customWidth="1"/>
    <col min="19" max="19" width="15.7109375" style="1" customWidth="1"/>
    <col min="20" max="20" width="38.5703125" style="1" customWidth="1"/>
    <col min="21" max="21" width="13.7109375" style="1" customWidth="1"/>
    <col min="22" max="22" width="14.85546875" style="1" customWidth="1"/>
    <col min="23" max="23" width="11.7109375" style="1" customWidth="1"/>
    <col min="24" max="24" width="12.85546875" style="1" customWidth="1"/>
    <col min="25" max="25" width="13.42578125" style="1" customWidth="1"/>
    <col min="26" max="26" width="10" style="1" customWidth="1"/>
    <col min="27" max="30" width="9.140625" style="1"/>
    <col min="31" max="31" width="18.5703125" style="1" customWidth="1"/>
    <col min="32" max="66" width="9.140625" style="1"/>
    <col min="67" max="67" width="19.85546875" style="1" customWidth="1"/>
    <col min="68" max="16384" width="9.140625" style="1"/>
  </cols>
  <sheetData>
    <row r="1" spans="1:33" ht="18.75" x14ac:dyDescent="0.25">
      <c r="T1" s="18" t="s">
        <v>92</v>
      </c>
    </row>
    <row r="2" spans="1:33" ht="18.75" x14ac:dyDescent="0.3">
      <c r="T2" s="2" t="s">
        <v>93</v>
      </c>
    </row>
    <row r="3" spans="1:33" ht="18.75" x14ac:dyDescent="0.3">
      <c r="T3" s="19" t="s">
        <v>94</v>
      </c>
    </row>
    <row r="4" spans="1:33" s="4" customFormat="1" ht="18.75" x14ac:dyDescent="0.3">
      <c r="A4" s="67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3" s="4" customFormat="1" ht="18.75" x14ac:dyDescent="0.3">
      <c r="A5" s="68" t="s">
        <v>131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3" s="4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spans="1:33" s="4" customFormat="1" ht="18.75" customHeight="1" x14ac:dyDescent="0.3">
      <c r="A7" s="68" t="s">
        <v>95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</row>
    <row r="8" spans="1:33" x14ac:dyDescent="0.25">
      <c r="A8" s="69" t="s">
        <v>1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1:33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</row>
    <row r="10" spans="1:33" ht="18.75" x14ac:dyDescent="0.3">
      <c r="A10" s="70" t="s">
        <v>132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</row>
    <row r="11" spans="1:33" ht="18.75" x14ac:dyDescent="0.3">
      <c r="E11" s="15"/>
      <c r="AF11" s="2"/>
    </row>
    <row r="12" spans="1:33" ht="18.75" x14ac:dyDescent="0.25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3" x14ac:dyDescent="0.25">
      <c r="A13" s="69" t="s">
        <v>2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3" s="11" customFormat="1" ht="18.75" x14ac:dyDescent="0.3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2"/>
    </row>
    <row r="15" spans="1:33" ht="15.75" customHeight="1" x14ac:dyDescent="0.25">
      <c r="A15" s="65" t="s">
        <v>3</v>
      </c>
      <c r="B15" s="65" t="s">
        <v>4</v>
      </c>
      <c r="C15" s="65" t="s">
        <v>5</v>
      </c>
      <c r="D15" s="65" t="s">
        <v>6</v>
      </c>
      <c r="E15" s="65" t="s">
        <v>7</v>
      </c>
      <c r="F15" s="65" t="s">
        <v>133</v>
      </c>
      <c r="G15" s="65"/>
      <c r="H15" s="65" t="s">
        <v>134</v>
      </c>
      <c r="I15" s="65"/>
      <c r="J15" s="65" t="s">
        <v>135</v>
      </c>
      <c r="K15" s="65"/>
      <c r="L15" s="65"/>
      <c r="M15" s="65"/>
      <c r="N15" s="65" t="s">
        <v>136</v>
      </c>
      <c r="O15" s="65"/>
      <c r="P15" s="65" t="s">
        <v>137</v>
      </c>
      <c r="Q15" s="65"/>
      <c r="R15" s="65"/>
      <c r="S15" s="65"/>
      <c r="T15" s="65" t="s">
        <v>8</v>
      </c>
      <c r="U15" s="12"/>
    </row>
    <row r="16" spans="1:33" x14ac:dyDescent="0.25">
      <c r="A16" s="65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</row>
    <row r="17" spans="1:22" ht="40.5" customHeight="1" x14ac:dyDescent="0.25">
      <c r="A17" s="65"/>
      <c r="B17" s="65"/>
      <c r="C17" s="65"/>
      <c r="D17" s="65"/>
      <c r="E17" s="65"/>
      <c r="F17" s="65"/>
      <c r="G17" s="65"/>
      <c r="H17" s="65"/>
      <c r="I17" s="65"/>
      <c r="J17" s="65" t="s">
        <v>9</v>
      </c>
      <c r="K17" s="65"/>
      <c r="L17" s="65" t="s">
        <v>10</v>
      </c>
      <c r="M17" s="65"/>
      <c r="N17" s="65"/>
      <c r="O17" s="65"/>
      <c r="P17" s="65" t="s">
        <v>11</v>
      </c>
      <c r="Q17" s="65"/>
      <c r="R17" s="65" t="s">
        <v>12</v>
      </c>
      <c r="S17" s="65"/>
      <c r="T17" s="65"/>
    </row>
    <row r="18" spans="1:22" ht="93.75" x14ac:dyDescent="0.25">
      <c r="A18" s="65"/>
      <c r="B18" s="65"/>
      <c r="C18" s="65"/>
      <c r="D18" s="65"/>
      <c r="E18" s="65"/>
      <c r="F18" s="13" t="s">
        <v>13</v>
      </c>
      <c r="G18" s="13" t="s">
        <v>14</v>
      </c>
      <c r="H18" s="13" t="s">
        <v>13</v>
      </c>
      <c r="I18" s="13" t="s">
        <v>14</v>
      </c>
      <c r="J18" s="13" t="s">
        <v>13</v>
      </c>
      <c r="K18" s="13" t="s">
        <v>15</v>
      </c>
      <c r="L18" s="13" t="s">
        <v>13</v>
      </c>
      <c r="M18" s="13" t="s">
        <v>16</v>
      </c>
      <c r="N18" s="13" t="s">
        <v>13</v>
      </c>
      <c r="O18" s="13" t="s">
        <v>14</v>
      </c>
      <c r="P18" s="13" t="s">
        <v>13</v>
      </c>
      <c r="Q18" s="13" t="s">
        <v>15</v>
      </c>
      <c r="R18" s="13" t="s">
        <v>13</v>
      </c>
      <c r="S18" s="13" t="s">
        <v>17</v>
      </c>
      <c r="T18" s="65"/>
    </row>
    <row r="19" spans="1:22" x14ac:dyDescent="0.25">
      <c r="A19" s="17">
        <v>1</v>
      </c>
      <c r="B19" s="17">
        <v>2</v>
      </c>
      <c r="C19" s="17">
        <v>3</v>
      </c>
      <c r="D19" s="17">
        <v>4</v>
      </c>
      <c r="E19" s="17">
        <v>5</v>
      </c>
      <c r="F19" s="17">
        <v>6</v>
      </c>
      <c r="G19" s="17">
        <v>7</v>
      </c>
      <c r="H19" s="17">
        <v>8</v>
      </c>
      <c r="I19" s="17">
        <v>9</v>
      </c>
      <c r="J19" s="17">
        <v>10</v>
      </c>
      <c r="K19" s="17">
        <v>11</v>
      </c>
      <c r="L19" s="17">
        <v>12</v>
      </c>
      <c r="M19" s="17">
        <v>13</v>
      </c>
      <c r="N19" s="17">
        <v>14</v>
      </c>
      <c r="O19" s="17">
        <v>15</v>
      </c>
      <c r="P19" s="17">
        <v>16</v>
      </c>
      <c r="Q19" s="17">
        <v>17</v>
      </c>
      <c r="R19" s="17">
        <v>18</v>
      </c>
      <c r="S19" s="17">
        <v>19</v>
      </c>
      <c r="T19" s="17">
        <f>S19+1</f>
        <v>20</v>
      </c>
    </row>
    <row r="20" spans="1:22" ht="31.5" x14ac:dyDescent="0.25">
      <c r="A20" s="20" t="s">
        <v>19</v>
      </c>
      <c r="B20" s="21" t="s">
        <v>18</v>
      </c>
      <c r="C20" s="22" t="s">
        <v>20</v>
      </c>
      <c r="D20" s="40">
        <f>SUM(D21:D26)</f>
        <v>0</v>
      </c>
      <c r="E20" s="40">
        <f>SUM(E21:E26)</f>
        <v>2295.0149727580615</v>
      </c>
      <c r="F20" s="40">
        <f t="shared" ref="F20" si="0">IF(SUM(F21:F26)&lt;&gt;0,SUM(F21:F26),0)</f>
        <v>0</v>
      </c>
      <c r="G20" s="40">
        <f t="shared" ref="G20" si="1">SUM(G21:G26)</f>
        <v>387.2170790372906</v>
      </c>
      <c r="H20" s="40">
        <f t="shared" ref="H20" si="2">IF(SUM(H21:H26)&lt;&gt;0,SUM(H21:H26),0)</f>
        <v>0</v>
      </c>
      <c r="I20" s="40">
        <f t="shared" ref="I20:I83" si="3">E20-G20</f>
        <v>1907.7978937207708</v>
      </c>
      <c r="J20" s="40">
        <f t="shared" ref="J20:R20" si="4">IF(SUM(J21:J26)&lt;&gt;0,SUM(J21:J26),0)</f>
        <v>0</v>
      </c>
      <c r="K20" s="40">
        <f t="shared" si="4"/>
        <v>0</v>
      </c>
      <c r="L20" s="40">
        <f t="shared" si="4"/>
        <v>0</v>
      </c>
      <c r="M20" s="40">
        <f t="shared" si="4"/>
        <v>613.738698</v>
      </c>
      <c r="N20" s="40">
        <f t="shared" si="4"/>
        <v>0</v>
      </c>
      <c r="O20" s="40">
        <f t="shared" ref="O20:O83" si="5">I20-M20</f>
        <v>1294.0591957207707</v>
      </c>
      <c r="P20" s="40">
        <f t="shared" si="4"/>
        <v>0</v>
      </c>
      <c r="Q20" s="40">
        <f>M20-K20</f>
        <v>613.738698</v>
      </c>
      <c r="R20" s="40">
        <f t="shared" si="4"/>
        <v>0</v>
      </c>
      <c r="S20" s="40">
        <f>IF(K20=0,0,Q20/K20*100)</f>
        <v>0</v>
      </c>
      <c r="T20" s="52"/>
      <c r="U20" s="15"/>
      <c r="V20" s="15"/>
    </row>
    <row r="21" spans="1:22" ht="31.5" x14ac:dyDescent="0.25">
      <c r="A21" s="23" t="s">
        <v>21</v>
      </c>
      <c r="B21" s="24" t="s">
        <v>22</v>
      </c>
      <c r="C21" s="25" t="s">
        <v>20</v>
      </c>
      <c r="D21" s="41">
        <f>D28</f>
        <v>0</v>
      </c>
      <c r="E21" s="41">
        <f>E28</f>
        <v>171.68433705862373</v>
      </c>
      <c r="F21" s="41">
        <f t="shared" ref="F21" si="6">IF(F28&lt;&gt;0,F28,0)</f>
        <v>0</v>
      </c>
      <c r="G21" s="41">
        <f t="shared" ref="G21" si="7">G28</f>
        <v>10.554521609999998</v>
      </c>
      <c r="H21" s="41">
        <f t="shared" ref="H21" si="8">IF(H28&lt;&gt;0,H28,0)</f>
        <v>0</v>
      </c>
      <c r="I21" s="41">
        <f t="shared" si="3"/>
        <v>161.12981544862373</v>
      </c>
      <c r="J21" s="41">
        <f t="shared" ref="J21:P21" si="9">IF(J28&lt;&gt;0,J28,0)</f>
        <v>0</v>
      </c>
      <c r="K21" s="41">
        <f t="shared" si="9"/>
        <v>0</v>
      </c>
      <c r="L21" s="41">
        <f t="shared" si="9"/>
        <v>0</v>
      </c>
      <c r="M21" s="41">
        <f>M28</f>
        <v>45.898929149999994</v>
      </c>
      <c r="N21" s="41">
        <f t="shared" si="9"/>
        <v>0</v>
      </c>
      <c r="O21" s="41">
        <f t="shared" si="5"/>
        <v>115.23088629862374</v>
      </c>
      <c r="P21" s="41">
        <f t="shared" si="9"/>
        <v>0</v>
      </c>
      <c r="Q21" s="41">
        <f>M21-K21</f>
        <v>45.898929149999994</v>
      </c>
      <c r="R21" s="41">
        <v>0</v>
      </c>
      <c r="S21" s="41">
        <f>IF(K21=0,0,Q21/K21*100)</f>
        <v>0</v>
      </c>
      <c r="T21" s="53"/>
      <c r="U21" s="15"/>
      <c r="V21" s="15"/>
    </row>
    <row r="22" spans="1:22" ht="31.5" x14ac:dyDescent="0.25">
      <c r="A22" s="23" t="s">
        <v>23</v>
      </c>
      <c r="B22" s="24" t="s">
        <v>24</v>
      </c>
      <c r="C22" s="25" t="s">
        <v>20</v>
      </c>
      <c r="D22" s="41">
        <f>D53</f>
        <v>0</v>
      </c>
      <c r="E22" s="41">
        <f>E53</f>
        <v>1921.6267014936586</v>
      </c>
      <c r="F22" s="41">
        <f t="shared" ref="F22" si="10">IF(F41&lt;&gt;0,F41,0)</f>
        <v>0</v>
      </c>
      <c r="G22" s="41">
        <f t="shared" ref="G22" si="11">G53</f>
        <v>288.58309743062392</v>
      </c>
      <c r="H22" s="41">
        <f>IF(H41&lt;&gt;0,H41,0)</f>
        <v>0</v>
      </c>
      <c r="I22" s="41">
        <f t="shared" si="3"/>
        <v>1633.0436040630348</v>
      </c>
      <c r="J22" s="41">
        <f t="shared" ref="J22:P22" si="12">IF(J41&lt;&gt;0,J41,0)</f>
        <v>0</v>
      </c>
      <c r="K22" s="41">
        <f t="shared" si="12"/>
        <v>0</v>
      </c>
      <c r="L22" s="41">
        <f t="shared" si="12"/>
        <v>0</v>
      </c>
      <c r="M22" s="41">
        <f>M53</f>
        <v>484.85386448000008</v>
      </c>
      <c r="N22" s="41">
        <f t="shared" si="12"/>
        <v>0</v>
      </c>
      <c r="O22" s="41">
        <f t="shared" si="5"/>
        <v>1148.1897395830347</v>
      </c>
      <c r="P22" s="41">
        <f t="shared" si="12"/>
        <v>0</v>
      </c>
      <c r="Q22" s="41">
        <f t="shared" ref="Q22:Q26" si="13">M22-K22</f>
        <v>484.85386448000008</v>
      </c>
      <c r="R22" s="41">
        <v>0</v>
      </c>
      <c r="S22" s="41">
        <f t="shared" ref="S22:S26" si="14">IF(K22=0,0,Q22/K22*100)</f>
        <v>0</v>
      </c>
      <c r="T22" s="53"/>
      <c r="U22" s="15"/>
      <c r="V22" s="15"/>
    </row>
    <row r="23" spans="1:22" ht="78.75" x14ac:dyDescent="0.25">
      <c r="A23" s="23" t="s">
        <v>25</v>
      </c>
      <c r="B23" s="24" t="s">
        <v>26</v>
      </c>
      <c r="C23" s="25" t="s">
        <v>20</v>
      </c>
      <c r="D23" s="41">
        <f>D100</f>
        <v>0</v>
      </c>
      <c r="E23" s="41">
        <f>E100</f>
        <v>0</v>
      </c>
      <c r="F23" s="41">
        <v>0</v>
      </c>
      <c r="G23" s="41">
        <f t="shared" ref="G23" si="15">G100</f>
        <v>0</v>
      </c>
      <c r="H23" s="41">
        <v>0</v>
      </c>
      <c r="I23" s="41">
        <f t="shared" si="3"/>
        <v>0</v>
      </c>
      <c r="J23" s="41">
        <v>0</v>
      </c>
      <c r="K23" s="41">
        <v>0</v>
      </c>
      <c r="L23" s="41">
        <v>0</v>
      </c>
      <c r="M23" s="41">
        <f>M100</f>
        <v>0</v>
      </c>
      <c r="N23" s="41">
        <v>0</v>
      </c>
      <c r="O23" s="41">
        <f t="shared" si="5"/>
        <v>0</v>
      </c>
      <c r="P23" s="41">
        <v>0</v>
      </c>
      <c r="Q23" s="41">
        <f t="shared" si="13"/>
        <v>0</v>
      </c>
      <c r="R23" s="41">
        <v>0</v>
      </c>
      <c r="S23" s="41">
        <v>0</v>
      </c>
      <c r="T23" s="53"/>
      <c r="U23" s="15"/>
      <c r="V23" s="15"/>
    </row>
    <row r="24" spans="1:22" ht="47.25" x14ac:dyDescent="0.25">
      <c r="A24" s="23" t="s">
        <v>27</v>
      </c>
      <c r="B24" s="24" t="s">
        <v>28</v>
      </c>
      <c r="C24" s="25" t="s">
        <v>20</v>
      </c>
      <c r="D24" s="41">
        <f>D103</f>
        <v>0</v>
      </c>
      <c r="E24" s="41">
        <f>E103</f>
        <v>6.9199734699999995</v>
      </c>
      <c r="F24" s="41">
        <f t="shared" ref="F24" si="16">IF(F89&lt;&gt;0,F89,0)</f>
        <v>0</v>
      </c>
      <c r="G24" s="41">
        <f t="shared" ref="G24" si="17">G103</f>
        <v>6.9199734699999995</v>
      </c>
      <c r="H24" s="41">
        <f>IF(H89&lt;&gt;0,H89,0)</f>
        <v>0</v>
      </c>
      <c r="I24" s="41">
        <f t="shared" si="3"/>
        <v>0</v>
      </c>
      <c r="J24" s="41">
        <f t="shared" ref="J24:P24" si="18">IF(J89&lt;&gt;0,J89,0)</f>
        <v>0</v>
      </c>
      <c r="K24" s="41">
        <f t="shared" si="18"/>
        <v>0</v>
      </c>
      <c r="L24" s="41">
        <f t="shared" si="18"/>
        <v>0</v>
      </c>
      <c r="M24" s="41">
        <f>M103</f>
        <v>0</v>
      </c>
      <c r="N24" s="41">
        <f t="shared" si="18"/>
        <v>0</v>
      </c>
      <c r="O24" s="41">
        <f t="shared" si="5"/>
        <v>0</v>
      </c>
      <c r="P24" s="41">
        <f t="shared" si="18"/>
        <v>0</v>
      </c>
      <c r="Q24" s="41">
        <f t="shared" si="13"/>
        <v>0</v>
      </c>
      <c r="R24" s="41">
        <v>0</v>
      </c>
      <c r="S24" s="41">
        <f t="shared" si="14"/>
        <v>0</v>
      </c>
      <c r="T24" s="53"/>
      <c r="U24" s="15"/>
      <c r="V24" s="15"/>
    </row>
    <row r="25" spans="1:22" ht="47.25" x14ac:dyDescent="0.25">
      <c r="A25" s="23" t="s">
        <v>29</v>
      </c>
      <c r="B25" s="24" t="s">
        <v>30</v>
      </c>
      <c r="C25" s="25" t="s">
        <v>20</v>
      </c>
      <c r="D25" s="41">
        <f>D105</f>
        <v>0</v>
      </c>
      <c r="E25" s="41">
        <f>E105</f>
        <v>0</v>
      </c>
      <c r="F25" s="41">
        <v>0</v>
      </c>
      <c r="G25" s="41">
        <f t="shared" ref="G25:G26" si="19">G105</f>
        <v>0</v>
      </c>
      <c r="H25" s="41">
        <v>0</v>
      </c>
      <c r="I25" s="41">
        <f t="shared" si="3"/>
        <v>0</v>
      </c>
      <c r="J25" s="41">
        <v>0</v>
      </c>
      <c r="K25" s="41">
        <v>0</v>
      </c>
      <c r="L25" s="41">
        <v>0</v>
      </c>
      <c r="M25" s="41">
        <f>M105</f>
        <v>0</v>
      </c>
      <c r="N25" s="41">
        <v>0</v>
      </c>
      <c r="O25" s="41">
        <f t="shared" si="5"/>
        <v>0</v>
      </c>
      <c r="P25" s="41">
        <v>0</v>
      </c>
      <c r="Q25" s="41">
        <f t="shared" si="13"/>
        <v>0</v>
      </c>
      <c r="R25" s="41">
        <v>0</v>
      </c>
      <c r="S25" s="41">
        <f t="shared" si="14"/>
        <v>0</v>
      </c>
      <c r="T25" s="53"/>
      <c r="U25" s="15"/>
      <c r="V25" s="15"/>
    </row>
    <row r="26" spans="1:22" ht="31.5" x14ac:dyDescent="0.25">
      <c r="A26" s="23" t="s">
        <v>31</v>
      </c>
      <c r="B26" s="24" t="s">
        <v>32</v>
      </c>
      <c r="C26" s="25" t="s">
        <v>20</v>
      </c>
      <c r="D26" s="41">
        <f>D106</f>
        <v>0</v>
      </c>
      <c r="E26" s="41">
        <f>E106</f>
        <v>194.78396073577898</v>
      </c>
      <c r="F26" s="41">
        <f t="shared" ref="F26" si="20">IF(F92&lt;&gt;0,F92,0)</f>
        <v>0</v>
      </c>
      <c r="G26" s="41">
        <f t="shared" si="19"/>
        <v>81.159486526666683</v>
      </c>
      <c r="H26" s="41">
        <f>IF(H92&lt;&gt;0,H92,0)</f>
        <v>0</v>
      </c>
      <c r="I26" s="41">
        <f t="shared" si="3"/>
        <v>113.62447420911229</v>
      </c>
      <c r="J26" s="41">
        <f t="shared" ref="J26:P26" si="21">IF(J92&lt;&gt;0,J92,0)</f>
        <v>0</v>
      </c>
      <c r="K26" s="41">
        <f t="shared" si="21"/>
        <v>0</v>
      </c>
      <c r="L26" s="41">
        <f t="shared" si="21"/>
        <v>0</v>
      </c>
      <c r="M26" s="41">
        <f>M106</f>
        <v>82.98590437</v>
      </c>
      <c r="N26" s="41">
        <f t="shared" si="21"/>
        <v>0</v>
      </c>
      <c r="O26" s="41">
        <f t="shared" si="5"/>
        <v>30.638569839112293</v>
      </c>
      <c r="P26" s="41">
        <f t="shared" si="21"/>
        <v>0</v>
      </c>
      <c r="Q26" s="41">
        <f t="shared" si="13"/>
        <v>82.98590437</v>
      </c>
      <c r="R26" s="41">
        <v>0</v>
      </c>
      <c r="S26" s="41">
        <f t="shared" si="14"/>
        <v>0</v>
      </c>
      <c r="T26" s="53"/>
      <c r="U26" s="15"/>
      <c r="V26" s="15"/>
    </row>
    <row r="27" spans="1:22" x14ac:dyDescent="0.25">
      <c r="A27" s="26" t="s">
        <v>33</v>
      </c>
      <c r="B27" s="27" t="s">
        <v>34</v>
      </c>
      <c r="C27" s="28" t="s">
        <v>20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f t="shared" si="3"/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f t="shared" si="5"/>
        <v>0</v>
      </c>
      <c r="P27" s="42">
        <v>0</v>
      </c>
      <c r="Q27" s="42">
        <v>0</v>
      </c>
      <c r="R27" s="42">
        <v>0</v>
      </c>
      <c r="S27" s="42">
        <v>0</v>
      </c>
      <c r="T27" s="54"/>
      <c r="U27" s="15"/>
      <c r="V27" s="15"/>
    </row>
    <row r="28" spans="1:22" ht="31.5" x14ac:dyDescent="0.25">
      <c r="A28" s="29" t="s">
        <v>35</v>
      </c>
      <c r="B28" s="30" t="s">
        <v>36</v>
      </c>
      <c r="C28" s="31" t="s">
        <v>20</v>
      </c>
      <c r="D28" s="43">
        <f t="shared" ref="D28:P28" si="22">IF(SUM(D29,D33)&lt;&gt;0,SUM(D29,D33),0)</f>
        <v>0</v>
      </c>
      <c r="E28" s="43">
        <f>E29+E33+E36+E45</f>
        <v>171.68433705862373</v>
      </c>
      <c r="F28" s="43">
        <f t="shared" si="22"/>
        <v>0</v>
      </c>
      <c r="G28" s="43">
        <f t="shared" ref="G28" si="23">G29+G33+G36+G45</f>
        <v>10.554521609999998</v>
      </c>
      <c r="H28" s="43">
        <f t="shared" si="22"/>
        <v>0</v>
      </c>
      <c r="I28" s="43">
        <f t="shared" si="3"/>
        <v>161.12981544862373</v>
      </c>
      <c r="J28" s="43">
        <f t="shared" si="22"/>
        <v>0</v>
      </c>
      <c r="K28" s="43">
        <f t="shared" si="22"/>
        <v>0</v>
      </c>
      <c r="L28" s="43">
        <f t="shared" si="22"/>
        <v>0</v>
      </c>
      <c r="M28" s="43">
        <f>M29+M33+M36+M45</f>
        <v>45.898929149999994</v>
      </c>
      <c r="N28" s="43">
        <f t="shared" si="22"/>
        <v>0</v>
      </c>
      <c r="O28" s="43">
        <f t="shared" si="5"/>
        <v>115.23088629862374</v>
      </c>
      <c r="P28" s="43">
        <f t="shared" si="22"/>
        <v>0</v>
      </c>
      <c r="Q28" s="43">
        <f t="shared" ref="Q28:Q29" si="24">M28-K28</f>
        <v>45.898929149999994</v>
      </c>
      <c r="R28" s="43">
        <v>0</v>
      </c>
      <c r="S28" s="43">
        <f t="shared" ref="S28:S29" si="25">IF(K28=0,0,Q28/K28*100)</f>
        <v>0</v>
      </c>
      <c r="T28" s="55"/>
      <c r="U28" s="15"/>
      <c r="V28" s="15"/>
    </row>
    <row r="29" spans="1:22" ht="47.25" x14ac:dyDescent="0.25">
      <c r="A29" s="32" t="s">
        <v>37</v>
      </c>
      <c r="B29" s="33" t="s">
        <v>38</v>
      </c>
      <c r="C29" s="34" t="s">
        <v>20</v>
      </c>
      <c r="D29" s="44">
        <f t="shared" ref="D29:F29" si="26">IF(SUM(D30,D31,D32)&lt;&gt;0,SUM(D30,D31,D32),0)</f>
        <v>0</v>
      </c>
      <c r="E29" s="44">
        <f>SUM(E30:E32)</f>
        <v>0</v>
      </c>
      <c r="F29" s="44">
        <f t="shared" si="26"/>
        <v>0</v>
      </c>
      <c r="G29" s="44">
        <f t="shared" ref="G29" si="27">SUM(G30:G32)</f>
        <v>0</v>
      </c>
      <c r="H29" s="44">
        <f t="shared" ref="H29" si="28">IF(SUM(H30,H31,H32)&lt;&gt;0,SUM(H30,H31,H32),0)</f>
        <v>0</v>
      </c>
      <c r="I29" s="44">
        <f t="shared" si="3"/>
        <v>0</v>
      </c>
      <c r="J29" s="44">
        <f t="shared" ref="J29:P29" si="29">IF(SUM(J30,J31,J32)&lt;&gt;0,SUM(J30,J31,J32),0)</f>
        <v>0</v>
      </c>
      <c r="K29" s="44">
        <f t="shared" si="29"/>
        <v>0</v>
      </c>
      <c r="L29" s="44">
        <f t="shared" si="29"/>
        <v>0</v>
      </c>
      <c r="M29" s="44">
        <f>SUM(M30:M32)</f>
        <v>0</v>
      </c>
      <c r="N29" s="44">
        <f t="shared" si="29"/>
        <v>0</v>
      </c>
      <c r="O29" s="44">
        <f t="shared" si="5"/>
        <v>0</v>
      </c>
      <c r="P29" s="44">
        <f t="shared" si="29"/>
        <v>0</v>
      </c>
      <c r="Q29" s="44">
        <f t="shared" si="24"/>
        <v>0</v>
      </c>
      <c r="R29" s="44">
        <v>0</v>
      </c>
      <c r="S29" s="44">
        <f t="shared" si="25"/>
        <v>0</v>
      </c>
      <c r="T29" s="56"/>
      <c r="U29" s="15"/>
      <c r="V29" s="15"/>
    </row>
    <row r="30" spans="1:22" ht="78.75" x14ac:dyDescent="0.25">
      <c r="A30" s="35" t="s">
        <v>39</v>
      </c>
      <c r="B30" s="36" t="s">
        <v>155</v>
      </c>
      <c r="C30" s="37" t="s">
        <v>20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f t="shared" si="3"/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f t="shared" si="5"/>
        <v>0</v>
      </c>
      <c r="P30" s="45">
        <v>0</v>
      </c>
      <c r="Q30" s="45">
        <f t="shared" ref="Q30:Q32" si="30">M30-K30</f>
        <v>0</v>
      </c>
      <c r="R30" s="45">
        <v>0</v>
      </c>
      <c r="S30" s="45">
        <f t="shared" ref="S30:S32" si="31">IF(K30=0,0,Q30/K30*100)</f>
        <v>0</v>
      </c>
      <c r="T30" s="57"/>
      <c r="U30" s="15"/>
      <c r="V30" s="15"/>
    </row>
    <row r="31" spans="1:22" ht="78.75" x14ac:dyDescent="0.25">
      <c r="A31" s="35" t="s">
        <v>40</v>
      </c>
      <c r="B31" s="36" t="s">
        <v>156</v>
      </c>
      <c r="C31" s="37" t="s">
        <v>20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f t="shared" si="3"/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f t="shared" si="5"/>
        <v>0</v>
      </c>
      <c r="P31" s="45">
        <v>0</v>
      </c>
      <c r="Q31" s="45">
        <f t="shared" si="30"/>
        <v>0</v>
      </c>
      <c r="R31" s="45">
        <v>0</v>
      </c>
      <c r="S31" s="45">
        <f t="shared" si="31"/>
        <v>0</v>
      </c>
      <c r="T31" s="57"/>
      <c r="U31" s="15"/>
      <c r="V31" s="15"/>
    </row>
    <row r="32" spans="1:22" ht="63" x14ac:dyDescent="0.25">
      <c r="A32" s="35" t="s">
        <v>41</v>
      </c>
      <c r="B32" s="36" t="s">
        <v>157</v>
      </c>
      <c r="C32" s="37" t="s">
        <v>20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f t="shared" si="3"/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f t="shared" si="5"/>
        <v>0</v>
      </c>
      <c r="P32" s="45">
        <v>0</v>
      </c>
      <c r="Q32" s="45">
        <f t="shared" si="30"/>
        <v>0</v>
      </c>
      <c r="R32" s="45">
        <v>0</v>
      </c>
      <c r="S32" s="45">
        <f t="shared" si="31"/>
        <v>0</v>
      </c>
      <c r="T32" s="58"/>
      <c r="U32" s="15"/>
      <c r="V32" s="15"/>
    </row>
    <row r="33" spans="1:22" ht="47.25" x14ac:dyDescent="0.25">
      <c r="A33" s="32" t="s">
        <v>158</v>
      </c>
      <c r="B33" s="33" t="s">
        <v>159</v>
      </c>
      <c r="C33" s="34" t="s">
        <v>20</v>
      </c>
      <c r="D33" s="44">
        <f t="shared" ref="D33:P33" si="32">IF(SUM(D34,D35)&lt;&gt;0,SUM(D34,D35),0)</f>
        <v>0</v>
      </c>
      <c r="E33" s="44">
        <f>SUM(E34:E35)</f>
        <v>0</v>
      </c>
      <c r="F33" s="44">
        <f t="shared" si="32"/>
        <v>0</v>
      </c>
      <c r="G33" s="44">
        <f t="shared" ref="G33" si="33">SUM(G34:G35)</f>
        <v>0</v>
      </c>
      <c r="H33" s="44">
        <f t="shared" si="32"/>
        <v>0</v>
      </c>
      <c r="I33" s="44">
        <f t="shared" si="3"/>
        <v>0</v>
      </c>
      <c r="J33" s="44">
        <f t="shared" si="32"/>
        <v>0</v>
      </c>
      <c r="K33" s="44">
        <f t="shared" si="32"/>
        <v>0</v>
      </c>
      <c r="L33" s="44">
        <f t="shared" si="32"/>
        <v>0</v>
      </c>
      <c r="M33" s="44">
        <f>SUM(M34:M35)</f>
        <v>0</v>
      </c>
      <c r="N33" s="44">
        <f t="shared" si="32"/>
        <v>0</v>
      </c>
      <c r="O33" s="44">
        <f t="shared" si="5"/>
        <v>0</v>
      </c>
      <c r="P33" s="44">
        <f t="shared" si="32"/>
        <v>0</v>
      </c>
      <c r="Q33" s="44">
        <f t="shared" ref="Q33:Q44" si="34">M33-K33</f>
        <v>0</v>
      </c>
      <c r="R33" s="44">
        <v>0</v>
      </c>
      <c r="S33" s="44">
        <f t="shared" ref="S33:S44" si="35">IF(K33=0,0,Q33/K33*100)</f>
        <v>0</v>
      </c>
      <c r="T33" s="56"/>
      <c r="U33" s="15"/>
      <c r="V33" s="15"/>
    </row>
    <row r="34" spans="1:22" ht="72" customHeight="1" x14ac:dyDescent="0.25">
      <c r="A34" s="35" t="s">
        <v>160</v>
      </c>
      <c r="B34" s="36" t="s">
        <v>161</v>
      </c>
      <c r="C34" s="37" t="s">
        <v>20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f t="shared" si="3"/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f t="shared" si="5"/>
        <v>0</v>
      </c>
      <c r="P34" s="45">
        <v>0</v>
      </c>
      <c r="Q34" s="45">
        <f t="shared" si="34"/>
        <v>0</v>
      </c>
      <c r="R34" s="45">
        <v>0</v>
      </c>
      <c r="S34" s="45">
        <f t="shared" si="35"/>
        <v>0</v>
      </c>
      <c r="T34" s="58"/>
      <c r="U34" s="15"/>
      <c r="V34" s="15"/>
    </row>
    <row r="35" spans="1:22" ht="47.25" x14ac:dyDescent="0.25">
      <c r="A35" s="35" t="s">
        <v>162</v>
      </c>
      <c r="B35" s="36" t="s">
        <v>163</v>
      </c>
      <c r="C35" s="37" t="s">
        <v>20</v>
      </c>
      <c r="D35" s="45">
        <f t="shared" ref="D35:J35" si="36">SUM(D36:D40)</f>
        <v>0</v>
      </c>
      <c r="E35" s="45">
        <v>0</v>
      </c>
      <c r="F35" s="45">
        <f t="shared" si="36"/>
        <v>0</v>
      </c>
      <c r="G35" s="45">
        <v>0</v>
      </c>
      <c r="H35" s="45">
        <f t="shared" si="36"/>
        <v>0</v>
      </c>
      <c r="I35" s="45">
        <f t="shared" si="3"/>
        <v>0</v>
      </c>
      <c r="J35" s="45">
        <f t="shared" si="36"/>
        <v>0</v>
      </c>
      <c r="K35" s="45">
        <v>0</v>
      </c>
      <c r="L35" s="45">
        <f>SUM(L36:L40)</f>
        <v>0</v>
      </c>
      <c r="M35" s="45">
        <f>SUM(M36:M40)</f>
        <v>0</v>
      </c>
      <c r="N35" s="45">
        <f>SUM(N36:N40)</f>
        <v>0</v>
      </c>
      <c r="O35" s="45">
        <f t="shared" si="5"/>
        <v>0</v>
      </c>
      <c r="P35" s="45">
        <f>SUM(P36:P40)</f>
        <v>0</v>
      </c>
      <c r="Q35" s="45">
        <f t="shared" si="34"/>
        <v>0</v>
      </c>
      <c r="R35" s="45">
        <v>0</v>
      </c>
      <c r="S35" s="45">
        <f t="shared" si="35"/>
        <v>0</v>
      </c>
      <c r="T35" s="59"/>
      <c r="U35" s="15"/>
      <c r="V35" s="15"/>
    </row>
    <row r="36" spans="1:22" ht="37.5" customHeight="1" x14ac:dyDescent="0.25">
      <c r="A36" s="32" t="s">
        <v>164</v>
      </c>
      <c r="B36" s="33" t="s">
        <v>165</v>
      </c>
      <c r="C36" s="34" t="s">
        <v>20</v>
      </c>
      <c r="D36" s="46">
        <v>0</v>
      </c>
      <c r="E36" s="46">
        <f>SUM(E37:E44)</f>
        <v>0</v>
      </c>
      <c r="F36" s="46">
        <v>0</v>
      </c>
      <c r="G36" s="46">
        <f t="shared" ref="G36" si="37">SUM(G37:G44)</f>
        <v>0</v>
      </c>
      <c r="H36" s="46">
        <v>0</v>
      </c>
      <c r="I36" s="46">
        <f t="shared" si="3"/>
        <v>0</v>
      </c>
      <c r="J36" s="46">
        <v>0</v>
      </c>
      <c r="K36" s="46">
        <v>0</v>
      </c>
      <c r="L36" s="46">
        <v>0</v>
      </c>
      <c r="M36" s="46">
        <f>SUM(M37:M44)</f>
        <v>0</v>
      </c>
      <c r="N36" s="46">
        <v>0</v>
      </c>
      <c r="O36" s="46">
        <f t="shared" si="5"/>
        <v>0</v>
      </c>
      <c r="P36" s="46">
        <v>0</v>
      </c>
      <c r="Q36" s="46">
        <f t="shared" si="34"/>
        <v>0</v>
      </c>
      <c r="R36" s="46">
        <v>0</v>
      </c>
      <c r="S36" s="46">
        <f t="shared" si="35"/>
        <v>0</v>
      </c>
      <c r="T36" s="60"/>
      <c r="U36" s="15"/>
      <c r="V36" s="15"/>
    </row>
    <row r="37" spans="1:22" ht="45.75" customHeight="1" x14ac:dyDescent="0.25">
      <c r="A37" s="35" t="s">
        <v>166</v>
      </c>
      <c r="B37" s="36" t="s">
        <v>167</v>
      </c>
      <c r="C37" s="37" t="s">
        <v>20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47">
        <f t="shared" si="3"/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f t="shared" si="5"/>
        <v>0</v>
      </c>
      <c r="P37" s="47">
        <v>0</v>
      </c>
      <c r="Q37" s="47">
        <f t="shared" si="34"/>
        <v>0</v>
      </c>
      <c r="R37" s="47">
        <v>0</v>
      </c>
      <c r="S37" s="47">
        <f t="shared" si="35"/>
        <v>0</v>
      </c>
      <c r="T37" s="59"/>
      <c r="U37" s="15"/>
      <c r="V37" s="15"/>
    </row>
    <row r="38" spans="1:22" ht="70.5" customHeight="1" x14ac:dyDescent="0.25">
      <c r="A38" s="35" t="s">
        <v>166</v>
      </c>
      <c r="B38" s="36" t="s">
        <v>168</v>
      </c>
      <c r="C38" s="37" t="s">
        <v>20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f t="shared" si="3"/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f t="shared" si="5"/>
        <v>0</v>
      </c>
      <c r="P38" s="45">
        <v>0</v>
      </c>
      <c r="Q38" s="45">
        <f t="shared" si="34"/>
        <v>0</v>
      </c>
      <c r="R38" s="45">
        <v>0</v>
      </c>
      <c r="S38" s="45">
        <f t="shared" si="35"/>
        <v>0</v>
      </c>
      <c r="T38" s="59"/>
      <c r="U38" s="15"/>
      <c r="V38" s="15"/>
    </row>
    <row r="39" spans="1:22" ht="59.25" customHeight="1" x14ac:dyDescent="0.25">
      <c r="A39" s="35" t="s">
        <v>166</v>
      </c>
      <c r="B39" s="36" t="s">
        <v>169</v>
      </c>
      <c r="C39" s="37" t="s">
        <v>20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f t="shared" si="3"/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f t="shared" si="5"/>
        <v>0</v>
      </c>
      <c r="P39" s="45">
        <v>0</v>
      </c>
      <c r="Q39" s="45">
        <f t="shared" ref="Q39" si="38">M39-K39</f>
        <v>0</v>
      </c>
      <c r="R39" s="45">
        <v>0</v>
      </c>
      <c r="S39" s="45">
        <f t="shared" ref="S39" si="39">IF(K39=0,0,Q39/K39*100)</f>
        <v>0</v>
      </c>
      <c r="T39" s="59"/>
      <c r="U39" s="15"/>
      <c r="V39" s="15"/>
    </row>
    <row r="40" spans="1:22" ht="45" customHeight="1" x14ac:dyDescent="0.25">
      <c r="A40" s="35" t="s">
        <v>166</v>
      </c>
      <c r="B40" s="36" t="s">
        <v>170</v>
      </c>
      <c r="C40" s="37" t="s">
        <v>20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f t="shared" si="3"/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f t="shared" si="5"/>
        <v>0</v>
      </c>
      <c r="P40" s="45">
        <v>0</v>
      </c>
      <c r="Q40" s="45">
        <f t="shared" si="34"/>
        <v>0</v>
      </c>
      <c r="R40" s="45">
        <v>0</v>
      </c>
      <c r="S40" s="45">
        <f t="shared" si="35"/>
        <v>0</v>
      </c>
      <c r="T40" s="59"/>
      <c r="U40" s="15"/>
      <c r="V40" s="15"/>
    </row>
    <row r="41" spans="1:22" ht="47.25" x14ac:dyDescent="0.25">
      <c r="A41" s="35" t="s">
        <v>171</v>
      </c>
      <c r="B41" s="36" t="s">
        <v>167</v>
      </c>
      <c r="C41" s="37" t="s">
        <v>20</v>
      </c>
      <c r="D41" s="47">
        <f t="shared" ref="D41:P41" si="40">IF(SUM(D42,D71,D74,D83)&lt;&gt;0,SUM(D42,D71,D74,D83),0)</f>
        <v>0</v>
      </c>
      <c r="E41" s="47">
        <v>0</v>
      </c>
      <c r="F41" s="47">
        <f t="shared" si="40"/>
        <v>0</v>
      </c>
      <c r="G41" s="47">
        <v>0</v>
      </c>
      <c r="H41" s="47">
        <f t="shared" si="40"/>
        <v>0</v>
      </c>
      <c r="I41" s="47">
        <f t="shared" si="3"/>
        <v>0</v>
      </c>
      <c r="J41" s="47">
        <f t="shared" si="40"/>
        <v>0</v>
      </c>
      <c r="K41" s="47">
        <f t="shared" si="40"/>
        <v>0</v>
      </c>
      <c r="L41" s="47">
        <f t="shared" si="40"/>
        <v>0</v>
      </c>
      <c r="M41" s="47">
        <v>0</v>
      </c>
      <c r="N41" s="47">
        <f t="shared" si="40"/>
        <v>0</v>
      </c>
      <c r="O41" s="47">
        <f t="shared" si="5"/>
        <v>0</v>
      </c>
      <c r="P41" s="47">
        <f t="shared" si="40"/>
        <v>0</v>
      </c>
      <c r="Q41" s="47">
        <f t="shared" si="34"/>
        <v>0</v>
      </c>
      <c r="R41" s="47">
        <v>0</v>
      </c>
      <c r="S41" s="47">
        <f t="shared" si="35"/>
        <v>0</v>
      </c>
      <c r="T41" s="61"/>
      <c r="U41" s="15"/>
      <c r="V41" s="15"/>
    </row>
    <row r="42" spans="1:22" ht="141.75" x14ac:dyDescent="0.25">
      <c r="A42" s="35" t="s">
        <v>171</v>
      </c>
      <c r="B42" s="36" t="s">
        <v>168</v>
      </c>
      <c r="C42" s="37" t="s">
        <v>20</v>
      </c>
      <c r="D42" s="45">
        <f t="shared" ref="D42:P42" si="41">IF(SUM(D43,D45)&lt;&gt;0,SUM(D43,D45),0)</f>
        <v>0</v>
      </c>
      <c r="E42" s="45">
        <v>0</v>
      </c>
      <c r="F42" s="45">
        <f t="shared" si="41"/>
        <v>0</v>
      </c>
      <c r="G42" s="45">
        <v>0</v>
      </c>
      <c r="H42" s="45">
        <f t="shared" si="41"/>
        <v>0</v>
      </c>
      <c r="I42" s="45">
        <f t="shared" si="3"/>
        <v>0</v>
      </c>
      <c r="J42" s="45">
        <f t="shared" si="41"/>
        <v>0</v>
      </c>
      <c r="K42" s="45">
        <f t="shared" si="41"/>
        <v>0</v>
      </c>
      <c r="L42" s="45">
        <f t="shared" si="41"/>
        <v>0</v>
      </c>
      <c r="M42" s="45">
        <v>0</v>
      </c>
      <c r="N42" s="45">
        <f t="shared" si="41"/>
        <v>0</v>
      </c>
      <c r="O42" s="45">
        <f t="shared" si="5"/>
        <v>0</v>
      </c>
      <c r="P42" s="45">
        <f t="shared" si="41"/>
        <v>0</v>
      </c>
      <c r="Q42" s="45">
        <f t="shared" si="34"/>
        <v>0</v>
      </c>
      <c r="R42" s="45">
        <v>0</v>
      </c>
      <c r="S42" s="45">
        <f t="shared" si="35"/>
        <v>0</v>
      </c>
      <c r="T42" s="58"/>
      <c r="U42" s="16"/>
      <c r="V42" s="15"/>
    </row>
    <row r="43" spans="1:22" ht="110.25" x14ac:dyDescent="0.25">
      <c r="A43" s="35" t="s">
        <v>171</v>
      </c>
      <c r="B43" s="36" t="s">
        <v>169</v>
      </c>
      <c r="C43" s="37" t="s">
        <v>20</v>
      </c>
      <c r="D43" s="45">
        <f t="shared" ref="D43:P43" si="42">SUM(D44:D44)</f>
        <v>0</v>
      </c>
      <c r="E43" s="45">
        <v>0</v>
      </c>
      <c r="F43" s="45">
        <f t="shared" si="42"/>
        <v>0</v>
      </c>
      <c r="G43" s="45">
        <v>0</v>
      </c>
      <c r="H43" s="45">
        <f t="shared" si="42"/>
        <v>0</v>
      </c>
      <c r="I43" s="45">
        <f t="shared" si="3"/>
        <v>0</v>
      </c>
      <c r="J43" s="45">
        <f t="shared" si="42"/>
        <v>0</v>
      </c>
      <c r="K43" s="45">
        <f t="shared" si="42"/>
        <v>0</v>
      </c>
      <c r="L43" s="45">
        <f t="shared" si="42"/>
        <v>0</v>
      </c>
      <c r="M43" s="45">
        <f t="shared" si="42"/>
        <v>0</v>
      </c>
      <c r="N43" s="45">
        <f t="shared" si="42"/>
        <v>0</v>
      </c>
      <c r="O43" s="45">
        <f t="shared" si="5"/>
        <v>0</v>
      </c>
      <c r="P43" s="45">
        <f t="shared" si="42"/>
        <v>0</v>
      </c>
      <c r="Q43" s="45">
        <f t="shared" si="34"/>
        <v>0</v>
      </c>
      <c r="R43" s="45">
        <v>0</v>
      </c>
      <c r="S43" s="45">
        <f t="shared" si="35"/>
        <v>0</v>
      </c>
      <c r="T43" s="61"/>
      <c r="U43" s="16"/>
      <c r="V43" s="15"/>
    </row>
    <row r="44" spans="1:22" ht="126" x14ac:dyDescent="0.25">
      <c r="A44" s="35" t="s">
        <v>171</v>
      </c>
      <c r="B44" s="36" t="s">
        <v>172</v>
      </c>
      <c r="C44" s="37" t="s">
        <v>20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f t="shared" si="3"/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f t="shared" si="5"/>
        <v>0</v>
      </c>
      <c r="P44" s="45">
        <v>0</v>
      </c>
      <c r="Q44" s="45">
        <f t="shared" si="34"/>
        <v>0</v>
      </c>
      <c r="R44" s="45">
        <v>0</v>
      </c>
      <c r="S44" s="45">
        <f t="shared" si="35"/>
        <v>0</v>
      </c>
      <c r="T44" s="59"/>
      <c r="U44" s="15"/>
      <c r="V44" s="15"/>
    </row>
    <row r="45" spans="1:22" ht="54" customHeight="1" x14ac:dyDescent="0.25">
      <c r="A45" s="32" t="s">
        <v>42</v>
      </c>
      <c r="B45" s="33" t="s">
        <v>43</v>
      </c>
      <c r="C45" s="34" t="s">
        <v>20</v>
      </c>
      <c r="D45" s="46">
        <f t="shared" ref="D45:P45" si="43">SUM(D46:D70)</f>
        <v>0</v>
      </c>
      <c r="E45" s="46">
        <f>E46+E47</f>
        <v>171.68433705862373</v>
      </c>
      <c r="F45" s="46">
        <f t="shared" si="43"/>
        <v>0</v>
      </c>
      <c r="G45" s="46">
        <f t="shared" ref="G45" si="44">G46+G47</f>
        <v>10.554521609999998</v>
      </c>
      <c r="H45" s="46">
        <f t="shared" si="43"/>
        <v>0</v>
      </c>
      <c r="I45" s="46">
        <f t="shared" si="3"/>
        <v>161.12981544862373</v>
      </c>
      <c r="J45" s="46">
        <f t="shared" si="43"/>
        <v>0</v>
      </c>
      <c r="K45" s="46">
        <f t="shared" si="43"/>
        <v>0</v>
      </c>
      <c r="L45" s="46">
        <f t="shared" si="43"/>
        <v>0</v>
      </c>
      <c r="M45" s="46">
        <f>M46+M47</f>
        <v>45.898929149999994</v>
      </c>
      <c r="N45" s="46">
        <f t="shared" si="43"/>
        <v>0</v>
      </c>
      <c r="O45" s="46">
        <f t="shared" si="5"/>
        <v>115.23088629862374</v>
      </c>
      <c r="P45" s="46">
        <f t="shared" si="43"/>
        <v>0</v>
      </c>
      <c r="Q45" s="46">
        <f t="shared" ref="Q45:Q70" si="45">M45-K45</f>
        <v>45.898929149999994</v>
      </c>
      <c r="R45" s="46">
        <v>0</v>
      </c>
      <c r="S45" s="46">
        <f t="shared" ref="S45:S70" si="46">IF(K45=0,0,Q45/K45*100)</f>
        <v>0</v>
      </c>
      <c r="T45" s="60"/>
      <c r="U45" s="15"/>
      <c r="V45" s="15"/>
    </row>
    <row r="46" spans="1:22" ht="78.75" x14ac:dyDescent="0.25">
      <c r="A46" s="32" t="s">
        <v>44</v>
      </c>
      <c r="B46" s="33" t="s">
        <v>45</v>
      </c>
      <c r="C46" s="34" t="s">
        <v>20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f t="shared" si="3"/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f t="shared" si="5"/>
        <v>0</v>
      </c>
      <c r="P46" s="46">
        <v>0</v>
      </c>
      <c r="Q46" s="46">
        <f t="shared" si="45"/>
        <v>0</v>
      </c>
      <c r="R46" s="46">
        <v>0</v>
      </c>
      <c r="S46" s="46">
        <f t="shared" si="46"/>
        <v>0</v>
      </c>
      <c r="T46" s="62"/>
      <c r="U46" s="16"/>
      <c r="V46" s="15"/>
    </row>
    <row r="47" spans="1:22" ht="94.5" x14ac:dyDescent="0.25">
      <c r="A47" s="32" t="s">
        <v>46</v>
      </c>
      <c r="B47" s="33" t="s">
        <v>47</v>
      </c>
      <c r="C47" s="34" t="s">
        <v>20</v>
      </c>
      <c r="D47" s="46">
        <v>0</v>
      </c>
      <c r="E47" s="46">
        <f>SUM(E48:E52)</f>
        <v>171.68433705862373</v>
      </c>
      <c r="F47" s="46">
        <v>0</v>
      </c>
      <c r="G47" s="46">
        <f t="shared" ref="G47" si="47">SUM(G48:G52)</f>
        <v>10.554521609999998</v>
      </c>
      <c r="H47" s="46">
        <v>0</v>
      </c>
      <c r="I47" s="46">
        <f t="shared" si="3"/>
        <v>161.12981544862373</v>
      </c>
      <c r="J47" s="46">
        <v>0</v>
      </c>
      <c r="K47" s="46">
        <v>0</v>
      </c>
      <c r="L47" s="46">
        <v>0</v>
      </c>
      <c r="M47" s="46">
        <f>SUM(M48:M52)</f>
        <v>45.898929149999994</v>
      </c>
      <c r="N47" s="46">
        <v>0</v>
      </c>
      <c r="O47" s="46">
        <f t="shared" si="5"/>
        <v>115.23088629862374</v>
      </c>
      <c r="P47" s="46">
        <v>0</v>
      </c>
      <c r="Q47" s="46">
        <f t="shared" si="45"/>
        <v>45.898929149999994</v>
      </c>
      <c r="R47" s="46">
        <v>0</v>
      </c>
      <c r="S47" s="46">
        <f t="shared" si="46"/>
        <v>0</v>
      </c>
      <c r="T47" s="62"/>
      <c r="U47" s="15"/>
      <c r="V47" s="15"/>
    </row>
    <row r="48" spans="1:22" ht="31.5" x14ac:dyDescent="0.25">
      <c r="A48" s="38" t="s">
        <v>173</v>
      </c>
      <c r="B48" s="39" t="s">
        <v>48</v>
      </c>
      <c r="C48" s="38" t="s">
        <v>55</v>
      </c>
      <c r="D48" s="47">
        <v>0</v>
      </c>
      <c r="E48" s="47">
        <v>8.9822067346666667</v>
      </c>
      <c r="F48" s="47">
        <v>0</v>
      </c>
      <c r="G48" s="47">
        <v>5.8545472399999996</v>
      </c>
      <c r="H48" s="47">
        <v>0</v>
      </c>
      <c r="I48" s="47">
        <f t="shared" si="3"/>
        <v>3.1276594946666672</v>
      </c>
      <c r="J48" s="47">
        <v>0</v>
      </c>
      <c r="K48" s="47">
        <v>0</v>
      </c>
      <c r="L48" s="47">
        <v>0</v>
      </c>
      <c r="M48" s="47">
        <v>3.1278180499999997</v>
      </c>
      <c r="N48" s="47">
        <v>0</v>
      </c>
      <c r="O48" s="47">
        <f t="shared" ref="O48" si="48">I48-M48</f>
        <v>-1.5855533333253291E-4</v>
      </c>
      <c r="P48" s="47">
        <v>0</v>
      </c>
      <c r="Q48" s="47">
        <f t="shared" si="45"/>
        <v>3.1278180499999997</v>
      </c>
      <c r="R48" s="47">
        <v>0</v>
      </c>
      <c r="S48" s="47">
        <f t="shared" si="46"/>
        <v>0</v>
      </c>
      <c r="T48" s="61" t="s">
        <v>186</v>
      </c>
      <c r="U48" s="15"/>
      <c r="V48" s="15"/>
    </row>
    <row r="49" spans="1:22" ht="63" x14ac:dyDescent="0.25">
      <c r="A49" s="38" t="s">
        <v>173</v>
      </c>
      <c r="B49" s="39" t="s">
        <v>138</v>
      </c>
      <c r="C49" s="38" t="s">
        <v>55</v>
      </c>
      <c r="D49" s="47">
        <v>0</v>
      </c>
      <c r="E49" s="47">
        <v>7.3145513671451292</v>
      </c>
      <c r="F49" s="47">
        <v>0</v>
      </c>
      <c r="G49" s="47">
        <v>0</v>
      </c>
      <c r="H49" s="47">
        <v>0</v>
      </c>
      <c r="I49" s="47">
        <f t="shared" si="3"/>
        <v>7.3145513671451292</v>
      </c>
      <c r="J49" s="47">
        <v>0</v>
      </c>
      <c r="K49" s="47">
        <v>0</v>
      </c>
      <c r="L49" s="47">
        <v>0</v>
      </c>
      <c r="M49" s="47">
        <v>5.9205774599999996</v>
      </c>
      <c r="N49" s="47">
        <v>0</v>
      </c>
      <c r="O49" s="47">
        <f t="shared" si="5"/>
        <v>1.3939739071451296</v>
      </c>
      <c r="P49" s="47">
        <v>0</v>
      </c>
      <c r="Q49" s="47">
        <f t="shared" si="45"/>
        <v>5.9205774599999996</v>
      </c>
      <c r="R49" s="47">
        <v>0</v>
      </c>
      <c r="S49" s="47">
        <f t="shared" si="46"/>
        <v>0</v>
      </c>
      <c r="T49" s="63" t="s">
        <v>186</v>
      </c>
      <c r="U49" s="15"/>
      <c r="V49" s="15"/>
    </row>
    <row r="50" spans="1:22" ht="110.25" x14ac:dyDescent="0.25">
      <c r="A50" s="38" t="s">
        <v>173</v>
      </c>
      <c r="B50" s="39" t="s">
        <v>139</v>
      </c>
      <c r="C50" s="38" t="s">
        <v>55</v>
      </c>
      <c r="D50" s="47">
        <v>0</v>
      </c>
      <c r="E50" s="47">
        <v>40.564245899514141</v>
      </c>
      <c r="F50" s="47">
        <v>0</v>
      </c>
      <c r="G50" s="47">
        <v>0</v>
      </c>
      <c r="H50" s="47">
        <v>0</v>
      </c>
      <c r="I50" s="47">
        <f t="shared" si="3"/>
        <v>40.564245899514141</v>
      </c>
      <c r="J50" s="47">
        <v>0</v>
      </c>
      <c r="K50" s="47">
        <v>0</v>
      </c>
      <c r="L50" s="47">
        <v>0</v>
      </c>
      <c r="M50" s="47">
        <v>35.183999999999997</v>
      </c>
      <c r="N50" s="47">
        <v>0</v>
      </c>
      <c r="O50" s="47">
        <f t="shared" si="5"/>
        <v>5.3802458995141436</v>
      </c>
      <c r="P50" s="47">
        <v>0</v>
      </c>
      <c r="Q50" s="47">
        <f t="shared" si="45"/>
        <v>35.183999999999997</v>
      </c>
      <c r="R50" s="47">
        <v>0</v>
      </c>
      <c r="S50" s="47">
        <f t="shared" si="46"/>
        <v>0</v>
      </c>
      <c r="T50" s="63" t="s">
        <v>186</v>
      </c>
      <c r="U50" s="15"/>
      <c r="V50" s="15"/>
    </row>
    <row r="51" spans="1:22" ht="94.5" x14ac:dyDescent="0.25">
      <c r="A51" s="38" t="s">
        <v>173</v>
      </c>
      <c r="B51" s="39" t="s">
        <v>140</v>
      </c>
      <c r="C51" s="38" t="s">
        <v>55</v>
      </c>
      <c r="D51" s="47">
        <v>0</v>
      </c>
      <c r="E51" s="47">
        <v>109.23779125396445</v>
      </c>
      <c r="F51" s="47">
        <v>0</v>
      </c>
      <c r="G51" s="47">
        <v>0</v>
      </c>
      <c r="H51" s="47">
        <v>0</v>
      </c>
      <c r="I51" s="47">
        <f t="shared" si="3"/>
        <v>109.23779125396445</v>
      </c>
      <c r="J51" s="47">
        <v>0</v>
      </c>
      <c r="K51" s="47">
        <v>0</v>
      </c>
      <c r="L51" s="47">
        <v>0</v>
      </c>
      <c r="M51" s="47">
        <v>1.6665336399999999</v>
      </c>
      <c r="N51" s="47">
        <v>0</v>
      </c>
      <c r="O51" s="47">
        <f t="shared" si="5"/>
        <v>107.57125761396445</v>
      </c>
      <c r="P51" s="47">
        <v>0</v>
      </c>
      <c r="Q51" s="47">
        <f t="shared" si="45"/>
        <v>1.6665336399999999</v>
      </c>
      <c r="R51" s="47">
        <v>0</v>
      </c>
      <c r="S51" s="47">
        <f t="shared" si="46"/>
        <v>0</v>
      </c>
      <c r="T51" s="63" t="s">
        <v>186</v>
      </c>
      <c r="U51" s="15"/>
      <c r="V51" s="15"/>
    </row>
    <row r="52" spans="1:22" ht="63" x14ac:dyDescent="0.25">
      <c r="A52" s="38" t="s">
        <v>173</v>
      </c>
      <c r="B52" s="39" t="s">
        <v>96</v>
      </c>
      <c r="C52" s="38" t="s">
        <v>55</v>
      </c>
      <c r="D52" s="47">
        <v>0</v>
      </c>
      <c r="E52" s="47">
        <v>5.5855418033333333</v>
      </c>
      <c r="F52" s="47">
        <v>0</v>
      </c>
      <c r="G52" s="47">
        <v>4.6999743699999996</v>
      </c>
      <c r="H52" s="47">
        <v>0</v>
      </c>
      <c r="I52" s="47">
        <f t="shared" si="3"/>
        <v>0.88556743333333365</v>
      </c>
      <c r="J52" s="47">
        <v>0</v>
      </c>
      <c r="K52" s="47">
        <v>0</v>
      </c>
      <c r="L52" s="47">
        <v>0</v>
      </c>
      <c r="M52" s="47">
        <v>0</v>
      </c>
      <c r="N52" s="47">
        <v>0</v>
      </c>
      <c r="O52" s="47">
        <f t="shared" si="5"/>
        <v>0.88556743333333365</v>
      </c>
      <c r="P52" s="47">
        <v>0</v>
      </c>
      <c r="Q52" s="47">
        <f t="shared" ref="Q52:Q56" si="49">M52-K52</f>
        <v>0</v>
      </c>
      <c r="R52" s="47">
        <v>0</v>
      </c>
      <c r="S52" s="47">
        <f t="shared" ref="S52:S56" si="50">IF(K52=0,0,Q52/K52*100)</f>
        <v>0</v>
      </c>
      <c r="T52" s="59" t="s">
        <v>186</v>
      </c>
      <c r="U52" s="15"/>
      <c r="V52" s="15"/>
    </row>
    <row r="53" spans="1:22" ht="47.25" x14ac:dyDescent="0.25">
      <c r="A53" s="29" t="s">
        <v>49</v>
      </c>
      <c r="B53" s="30" t="s">
        <v>50</v>
      </c>
      <c r="C53" s="31" t="s">
        <v>20</v>
      </c>
      <c r="D53" s="48">
        <v>0</v>
      </c>
      <c r="E53" s="48">
        <f>E54</f>
        <v>1921.6267014936586</v>
      </c>
      <c r="F53" s="48">
        <v>0</v>
      </c>
      <c r="G53" s="48">
        <f t="shared" ref="G53" si="51">G54</f>
        <v>288.58309743062392</v>
      </c>
      <c r="H53" s="48">
        <v>0</v>
      </c>
      <c r="I53" s="48">
        <f t="shared" si="3"/>
        <v>1633.0436040630348</v>
      </c>
      <c r="J53" s="48">
        <v>0</v>
      </c>
      <c r="K53" s="48">
        <v>0</v>
      </c>
      <c r="L53" s="48">
        <v>0</v>
      </c>
      <c r="M53" s="48">
        <f>M54</f>
        <v>484.85386448000008</v>
      </c>
      <c r="N53" s="48">
        <v>0</v>
      </c>
      <c r="O53" s="48">
        <f t="shared" si="5"/>
        <v>1148.1897395830347</v>
      </c>
      <c r="P53" s="48">
        <v>0</v>
      </c>
      <c r="Q53" s="48">
        <f t="shared" si="49"/>
        <v>484.85386448000008</v>
      </c>
      <c r="R53" s="48">
        <v>0</v>
      </c>
      <c r="S53" s="48">
        <f t="shared" si="50"/>
        <v>0</v>
      </c>
      <c r="T53" s="31"/>
      <c r="U53" s="15"/>
      <c r="V53" s="15"/>
    </row>
    <row r="54" spans="1:22" ht="78.75" x14ac:dyDescent="0.25">
      <c r="A54" s="32" t="s">
        <v>51</v>
      </c>
      <c r="B54" s="33" t="s">
        <v>52</v>
      </c>
      <c r="C54" s="34" t="s">
        <v>20</v>
      </c>
      <c r="D54" s="46">
        <v>0</v>
      </c>
      <c r="E54" s="46">
        <f>E55+E57</f>
        <v>1921.6267014936586</v>
      </c>
      <c r="F54" s="46">
        <v>0</v>
      </c>
      <c r="G54" s="46">
        <f t="shared" ref="G54" si="52">G55+G57</f>
        <v>288.58309743062392</v>
      </c>
      <c r="H54" s="46">
        <v>0</v>
      </c>
      <c r="I54" s="46">
        <f t="shared" si="3"/>
        <v>1633.0436040630348</v>
      </c>
      <c r="J54" s="46">
        <v>0</v>
      </c>
      <c r="K54" s="46">
        <v>0</v>
      </c>
      <c r="L54" s="46">
        <v>0</v>
      </c>
      <c r="M54" s="46">
        <f>M55+M57</f>
        <v>484.85386448000008</v>
      </c>
      <c r="N54" s="46">
        <v>0</v>
      </c>
      <c r="O54" s="46">
        <f t="shared" si="5"/>
        <v>1148.1897395830347</v>
      </c>
      <c r="P54" s="46">
        <v>0</v>
      </c>
      <c r="Q54" s="46">
        <f t="shared" si="49"/>
        <v>484.85386448000008</v>
      </c>
      <c r="R54" s="46">
        <v>0</v>
      </c>
      <c r="S54" s="46">
        <f t="shared" si="50"/>
        <v>0</v>
      </c>
      <c r="T54" s="62"/>
      <c r="U54" s="15"/>
      <c r="V54" s="15"/>
    </row>
    <row r="55" spans="1:22" ht="31.5" x14ac:dyDescent="0.25">
      <c r="A55" s="32" t="s">
        <v>53</v>
      </c>
      <c r="B55" s="33" t="s">
        <v>54</v>
      </c>
      <c r="C55" s="34" t="s">
        <v>20</v>
      </c>
      <c r="D55" s="46">
        <v>0</v>
      </c>
      <c r="E55" s="46">
        <f>E56</f>
        <v>93.435311526335639</v>
      </c>
      <c r="F55" s="46">
        <v>0</v>
      </c>
      <c r="G55" s="46">
        <f t="shared" ref="G55" si="53">G56</f>
        <v>0</v>
      </c>
      <c r="H55" s="46">
        <v>0</v>
      </c>
      <c r="I55" s="46">
        <f t="shared" si="3"/>
        <v>93.435311526335639</v>
      </c>
      <c r="J55" s="46">
        <v>0</v>
      </c>
      <c r="K55" s="46">
        <v>0</v>
      </c>
      <c r="L55" s="46">
        <v>0</v>
      </c>
      <c r="M55" s="46">
        <f>M56</f>
        <v>49.848817880000006</v>
      </c>
      <c r="N55" s="46">
        <v>0</v>
      </c>
      <c r="O55" s="46">
        <f t="shared" si="5"/>
        <v>43.586493646335633</v>
      </c>
      <c r="P55" s="46">
        <v>0</v>
      </c>
      <c r="Q55" s="46">
        <f t="shared" si="49"/>
        <v>49.848817880000006</v>
      </c>
      <c r="R55" s="46">
        <v>0</v>
      </c>
      <c r="S55" s="46">
        <f t="shared" si="50"/>
        <v>0</v>
      </c>
      <c r="T55" s="60"/>
      <c r="U55" s="15"/>
      <c r="V55" s="15"/>
    </row>
    <row r="56" spans="1:22" ht="102.75" customHeight="1" x14ac:dyDescent="0.25">
      <c r="A56" s="38" t="s">
        <v>174</v>
      </c>
      <c r="B56" s="39" t="s">
        <v>97</v>
      </c>
      <c r="C56" s="38" t="s">
        <v>55</v>
      </c>
      <c r="D56" s="47">
        <v>0</v>
      </c>
      <c r="E56" s="47">
        <v>93.435311526335639</v>
      </c>
      <c r="F56" s="47">
        <v>0</v>
      </c>
      <c r="G56" s="47">
        <v>0</v>
      </c>
      <c r="H56" s="47">
        <v>0</v>
      </c>
      <c r="I56" s="47">
        <f t="shared" si="3"/>
        <v>93.435311526335639</v>
      </c>
      <c r="J56" s="47">
        <v>0</v>
      </c>
      <c r="K56" s="47">
        <v>0</v>
      </c>
      <c r="L56" s="47">
        <v>0</v>
      </c>
      <c r="M56" s="47">
        <v>49.848817880000006</v>
      </c>
      <c r="N56" s="47">
        <v>0</v>
      </c>
      <c r="O56" s="47">
        <f t="shared" si="5"/>
        <v>43.586493646335633</v>
      </c>
      <c r="P56" s="47">
        <v>0</v>
      </c>
      <c r="Q56" s="47">
        <f t="shared" si="49"/>
        <v>49.848817880000006</v>
      </c>
      <c r="R56" s="47">
        <v>0</v>
      </c>
      <c r="S56" s="47">
        <f t="shared" si="50"/>
        <v>0</v>
      </c>
      <c r="T56" s="59" t="s">
        <v>182</v>
      </c>
      <c r="U56" s="15"/>
      <c r="V56" s="15"/>
    </row>
    <row r="57" spans="1:22" ht="78.75" x14ac:dyDescent="0.25">
      <c r="A57" s="32" t="s">
        <v>56</v>
      </c>
      <c r="B57" s="33" t="s">
        <v>57</v>
      </c>
      <c r="C57" s="34" t="s">
        <v>20</v>
      </c>
      <c r="D57" s="46">
        <v>0</v>
      </c>
      <c r="E57" s="46">
        <f>SUM(E58:E84)</f>
        <v>1828.1913899673229</v>
      </c>
      <c r="F57" s="46">
        <v>0</v>
      </c>
      <c r="G57" s="46">
        <f t="shared" ref="G57" si="54">SUM(G58:G84)</f>
        <v>288.58309743062392</v>
      </c>
      <c r="H57" s="46">
        <v>0</v>
      </c>
      <c r="I57" s="46">
        <f t="shared" si="3"/>
        <v>1539.6082925366991</v>
      </c>
      <c r="J57" s="46">
        <v>0</v>
      </c>
      <c r="K57" s="46">
        <v>0</v>
      </c>
      <c r="L57" s="46">
        <v>0</v>
      </c>
      <c r="M57" s="46">
        <f>SUM(M58:M84)</f>
        <v>435.00504660000007</v>
      </c>
      <c r="N57" s="46">
        <v>0</v>
      </c>
      <c r="O57" s="46">
        <f t="shared" si="5"/>
        <v>1104.6032459366991</v>
      </c>
      <c r="P57" s="46">
        <v>0</v>
      </c>
      <c r="Q57" s="46">
        <f t="shared" si="45"/>
        <v>435.00504660000007</v>
      </c>
      <c r="R57" s="46">
        <v>0</v>
      </c>
      <c r="S57" s="46">
        <f t="shared" si="46"/>
        <v>0</v>
      </c>
      <c r="T57" s="60"/>
      <c r="U57" s="15"/>
      <c r="V57" s="15"/>
    </row>
    <row r="58" spans="1:22" ht="94.5" x14ac:dyDescent="0.25">
      <c r="A58" s="38" t="s">
        <v>175</v>
      </c>
      <c r="B58" s="39" t="s">
        <v>114</v>
      </c>
      <c r="C58" s="38" t="s">
        <v>55</v>
      </c>
      <c r="D58" s="47">
        <v>0</v>
      </c>
      <c r="E58" s="47">
        <v>9.6273642319999997</v>
      </c>
      <c r="F58" s="47">
        <v>0</v>
      </c>
      <c r="G58" s="47">
        <v>6.89</v>
      </c>
      <c r="H58" s="47">
        <v>0</v>
      </c>
      <c r="I58" s="47">
        <f t="shared" si="3"/>
        <v>2.737364232</v>
      </c>
      <c r="J58" s="47">
        <v>0</v>
      </c>
      <c r="K58" s="47">
        <v>0</v>
      </c>
      <c r="L58" s="47">
        <v>0</v>
      </c>
      <c r="M58" s="47">
        <v>2.73764853</v>
      </c>
      <c r="N58" s="47">
        <v>0</v>
      </c>
      <c r="O58" s="47">
        <f t="shared" si="5"/>
        <v>-2.8429799999996064E-4</v>
      </c>
      <c r="P58" s="47">
        <v>0</v>
      </c>
      <c r="Q58" s="47">
        <f t="shared" si="45"/>
        <v>2.73764853</v>
      </c>
      <c r="R58" s="47">
        <v>0</v>
      </c>
      <c r="S58" s="47">
        <f t="shared" si="46"/>
        <v>0</v>
      </c>
      <c r="T58" s="63" t="s">
        <v>182</v>
      </c>
      <c r="U58" s="15"/>
      <c r="V58" s="15"/>
    </row>
    <row r="59" spans="1:22" ht="47.25" x14ac:dyDescent="0.25">
      <c r="A59" s="38" t="s">
        <v>175</v>
      </c>
      <c r="B59" s="39" t="s">
        <v>176</v>
      </c>
      <c r="C59" s="38" t="s">
        <v>55</v>
      </c>
      <c r="D59" s="47">
        <v>0</v>
      </c>
      <c r="E59" s="47">
        <v>19.027497280466498</v>
      </c>
      <c r="F59" s="47">
        <v>0</v>
      </c>
      <c r="G59" s="47">
        <v>0</v>
      </c>
      <c r="H59" s="47">
        <v>0</v>
      </c>
      <c r="I59" s="47">
        <f t="shared" si="3"/>
        <v>19.027497280466498</v>
      </c>
      <c r="J59" s="47">
        <v>0</v>
      </c>
      <c r="K59" s="47">
        <v>0</v>
      </c>
      <c r="L59" s="47">
        <v>0</v>
      </c>
      <c r="M59" s="47">
        <v>0.16742305999999998</v>
      </c>
      <c r="N59" s="47">
        <v>0</v>
      </c>
      <c r="O59" s="47">
        <f t="shared" si="5"/>
        <v>18.860074220466498</v>
      </c>
      <c r="P59" s="47">
        <v>0</v>
      </c>
      <c r="Q59" s="47">
        <f t="shared" si="45"/>
        <v>0.16742305999999998</v>
      </c>
      <c r="R59" s="47">
        <v>0</v>
      </c>
      <c r="S59" s="47">
        <f t="shared" si="46"/>
        <v>0</v>
      </c>
      <c r="T59" s="63" t="s">
        <v>183</v>
      </c>
      <c r="U59" s="15"/>
      <c r="V59" s="15"/>
    </row>
    <row r="60" spans="1:22" ht="31.5" x14ac:dyDescent="0.25">
      <c r="A60" s="38" t="s">
        <v>175</v>
      </c>
      <c r="B60" s="39" t="s">
        <v>112</v>
      </c>
      <c r="C60" s="38" t="s">
        <v>55</v>
      </c>
      <c r="D60" s="47">
        <v>0</v>
      </c>
      <c r="E60" s="47">
        <v>7.9542388900000009</v>
      </c>
      <c r="F60" s="47">
        <v>0</v>
      </c>
      <c r="G60" s="47">
        <v>7.9542388900000009</v>
      </c>
      <c r="H60" s="47">
        <v>0</v>
      </c>
      <c r="I60" s="47">
        <f t="shared" si="3"/>
        <v>0</v>
      </c>
      <c r="J60" s="47">
        <v>0</v>
      </c>
      <c r="K60" s="47">
        <v>0</v>
      </c>
      <c r="L60" s="47">
        <v>0</v>
      </c>
      <c r="M60" s="47">
        <v>0</v>
      </c>
      <c r="N60" s="47">
        <v>0</v>
      </c>
      <c r="O60" s="47">
        <f t="shared" si="5"/>
        <v>0</v>
      </c>
      <c r="P60" s="47">
        <v>0</v>
      </c>
      <c r="Q60" s="47">
        <f t="shared" si="45"/>
        <v>0</v>
      </c>
      <c r="R60" s="47">
        <v>0</v>
      </c>
      <c r="S60" s="47">
        <f t="shared" si="46"/>
        <v>0</v>
      </c>
      <c r="T60" s="59"/>
      <c r="U60" s="15"/>
      <c r="V60" s="15"/>
    </row>
    <row r="61" spans="1:22" ht="94.5" x14ac:dyDescent="0.25">
      <c r="A61" s="38" t="s">
        <v>175</v>
      </c>
      <c r="B61" s="39" t="s">
        <v>108</v>
      </c>
      <c r="C61" s="38" t="s">
        <v>55</v>
      </c>
      <c r="D61" s="47">
        <v>0</v>
      </c>
      <c r="E61" s="47">
        <v>101.62929112428886</v>
      </c>
      <c r="F61" s="47">
        <v>0</v>
      </c>
      <c r="G61" s="47">
        <v>96.32849342999998</v>
      </c>
      <c r="H61" s="47">
        <v>0</v>
      </c>
      <c r="I61" s="47">
        <f t="shared" si="3"/>
        <v>5.3007976942888746</v>
      </c>
      <c r="J61" s="47">
        <v>0</v>
      </c>
      <c r="K61" s="47">
        <v>0</v>
      </c>
      <c r="L61" s="47">
        <v>0</v>
      </c>
      <c r="M61" s="47">
        <v>1.5432953900000002</v>
      </c>
      <c r="N61" s="47">
        <v>0</v>
      </c>
      <c r="O61" s="47">
        <f t="shared" si="5"/>
        <v>3.7575023042888747</v>
      </c>
      <c r="P61" s="47">
        <v>0</v>
      </c>
      <c r="Q61" s="47">
        <f t="shared" si="45"/>
        <v>1.5432953900000002</v>
      </c>
      <c r="R61" s="47">
        <v>0</v>
      </c>
      <c r="S61" s="47">
        <f t="shared" si="46"/>
        <v>0</v>
      </c>
      <c r="T61" s="63" t="s">
        <v>182</v>
      </c>
      <c r="U61" s="15"/>
      <c r="V61" s="15"/>
    </row>
    <row r="62" spans="1:22" ht="31.5" x14ac:dyDescent="0.25">
      <c r="A62" s="38" t="s">
        <v>175</v>
      </c>
      <c r="B62" s="39" t="s">
        <v>113</v>
      </c>
      <c r="C62" s="38" t="s">
        <v>55</v>
      </c>
      <c r="D62" s="47">
        <v>0</v>
      </c>
      <c r="E62" s="47">
        <v>13.657617040000002</v>
      </c>
      <c r="F62" s="47">
        <v>0</v>
      </c>
      <c r="G62" s="47">
        <v>13.657617040000002</v>
      </c>
      <c r="H62" s="47">
        <v>0</v>
      </c>
      <c r="I62" s="47">
        <f t="shared" si="3"/>
        <v>0</v>
      </c>
      <c r="J62" s="47">
        <v>0</v>
      </c>
      <c r="K62" s="47">
        <v>0</v>
      </c>
      <c r="L62" s="47">
        <v>0</v>
      </c>
      <c r="M62" s="47">
        <v>0</v>
      </c>
      <c r="N62" s="47">
        <v>0</v>
      </c>
      <c r="O62" s="47">
        <f t="shared" si="5"/>
        <v>0</v>
      </c>
      <c r="P62" s="47">
        <v>0</v>
      </c>
      <c r="Q62" s="47">
        <f t="shared" si="45"/>
        <v>0</v>
      </c>
      <c r="R62" s="47">
        <v>0</v>
      </c>
      <c r="S62" s="47">
        <f t="shared" si="46"/>
        <v>0</v>
      </c>
      <c r="T62" s="61"/>
      <c r="U62" s="15"/>
      <c r="V62" s="15"/>
    </row>
    <row r="63" spans="1:22" ht="104.25" customHeight="1" x14ac:dyDescent="0.25">
      <c r="A63" s="38" t="s">
        <v>175</v>
      </c>
      <c r="B63" s="39" t="s">
        <v>141</v>
      </c>
      <c r="C63" s="38" t="s">
        <v>55</v>
      </c>
      <c r="D63" s="47">
        <v>0</v>
      </c>
      <c r="E63" s="47">
        <v>2.0003712927332331</v>
      </c>
      <c r="F63" s="47">
        <v>0</v>
      </c>
      <c r="G63" s="47">
        <v>0</v>
      </c>
      <c r="H63" s="47">
        <v>0</v>
      </c>
      <c r="I63" s="47">
        <f t="shared" si="3"/>
        <v>2.0003712927332331</v>
      </c>
      <c r="J63" s="47">
        <v>0</v>
      </c>
      <c r="K63" s="47">
        <v>0</v>
      </c>
      <c r="L63" s="47">
        <v>0</v>
      </c>
      <c r="M63" s="47">
        <v>2.2921670399999998</v>
      </c>
      <c r="N63" s="47">
        <v>0</v>
      </c>
      <c r="O63" s="47">
        <f t="shared" si="5"/>
        <v>-0.29179574726676671</v>
      </c>
      <c r="P63" s="47">
        <v>0</v>
      </c>
      <c r="Q63" s="47">
        <f t="shared" si="45"/>
        <v>2.2921670399999998</v>
      </c>
      <c r="R63" s="47">
        <v>0</v>
      </c>
      <c r="S63" s="47">
        <f t="shared" si="46"/>
        <v>0</v>
      </c>
      <c r="T63" s="59" t="s">
        <v>182</v>
      </c>
      <c r="U63" s="15"/>
      <c r="V63" s="15"/>
    </row>
    <row r="64" spans="1:22" ht="99.75" customHeight="1" x14ac:dyDescent="0.25">
      <c r="A64" s="38" t="s">
        <v>175</v>
      </c>
      <c r="B64" s="39" t="s">
        <v>142</v>
      </c>
      <c r="C64" s="38" t="s">
        <v>55</v>
      </c>
      <c r="D64" s="47">
        <v>0</v>
      </c>
      <c r="E64" s="47">
        <v>84.964377902644955</v>
      </c>
      <c r="F64" s="47">
        <v>0</v>
      </c>
      <c r="G64" s="47">
        <v>0</v>
      </c>
      <c r="H64" s="47">
        <v>0</v>
      </c>
      <c r="I64" s="47">
        <f t="shared" si="3"/>
        <v>84.964377902644955</v>
      </c>
      <c r="J64" s="47">
        <v>0</v>
      </c>
      <c r="K64" s="47">
        <v>0</v>
      </c>
      <c r="L64" s="47">
        <v>0</v>
      </c>
      <c r="M64" s="47">
        <v>30.3</v>
      </c>
      <c r="N64" s="47">
        <v>0</v>
      </c>
      <c r="O64" s="47">
        <f t="shared" si="5"/>
        <v>54.664377902644958</v>
      </c>
      <c r="P64" s="47">
        <v>0</v>
      </c>
      <c r="Q64" s="47">
        <f t="shared" si="45"/>
        <v>30.3</v>
      </c>
      <c r="R64" s="47">
        <v>0</v>
      </c>
      <c r="S64" s="47">
        <f t="shared" si="46"/>
        <v>0</v>
      </c>
      <c r="T64" s="59" t="s">
        <v>182</v>
      </c>
      <c r="U64" s="15"/>
      <c r="V64" s="15"/>
    </row>
    <row r="65" spans="1:22" ht="94.5" x14ac:dyDescent="0.25">
      <c r="A65" s="38" t="s">
        <v>175</v>
      </c>
      <c r="B65" s="39" t="s">
        <v>143</v>
      </c>
      <c r="C65" s="38" t="s">
        <v>55</v>
      </c>
      <c r="D65" s="47">
        <v>0</v>
      </c>
      <c r="E65" s="47">
        <v>116.76207217765469</v>
      </c>
      <c r="F65" s="47">
        <v>0</v>
      </c>
      <c r="G65" s="47">
        <v>0</v>
      </c>
      <c r="H65" s="47">
        <v>0</v>
      </c>
      <c r="I65" s="47">
        <f t="shared" si="3"/>
        <v>116.76207217765469</v>
      </c>
      <c r="J65" s="47">
        <v>0</v>
      </c>
      <c r="K65" s="47">
        <v>0</v>
      </c>
      <c r="L65" s="47">
        <v>0</v>
      </c>
      <c r="M65" s="47">
        <v>33.609236510000002</v>
      </c>
      <c r="N65" s="47">
        <v>0</v>
      </c>
      <c r="O65" s="47">
        <f t="shared" si="5"/>
        <v>83.152835667654685</v>
      </c>
      <c r="P65" s="47">
        <v>0</v>
      </c>
      <c r="Q65" s="47">
        <f t="shared" si="45"/>
        <v>33.609236510000002</v>
      </c>
      <c r="R65" s="47">
        <v>0</v>
      </c>
      <c r="S65" s="47">
        <f t="shared" si="46"/>
        <v>0</v>
      </c>
      <c r="T65" s="59" t="s">
        <v>182</v>
      </c>
      <c r="U65" s="15"/>
      <c r="V65" s="15"/>
    </row>
    <row r="66" spans="1:22" ht="94.5" x14ac:dyDescent="0.25">
      <c r="A66" s="38" t="s">
        <v>175</v>
      </c>
      <c r="B66" s="39" t="s">
        <v>144</v>
      </c>
      <c r="C66" s="38" t="s">
        <v>55</v>
      </c>
      <c r="D66" s="47">
        <v>0</v>
      </c>
      <c r="E66" s="47">
        <v>3.8240897622831587</v>
      </c>
      <c r="F66" s="47">
        <v>0</v>
      </c>
      <c r="G66" s="47">
        <v>0</v>
      </c>
      <c r="H66" s="47">
        <v>0</v>
      </c>
      <c r="I66" s="47">
        <f t="shared" si="3"/>
        <v>3.8240897622831587</v>
      </c>
      <c r="J66" s="47">
        <v>0</v>
      </c>
      <c r="K66" s="47">
        <v>0</v>
      </c>
      <c r="L66" s="47">
        <v>0</v>
      </c>
      <c r="M66" s="47">
        <v>2.9350376299999996</v>
      </c>
      <c r="N66" s="47">
        <v>0</v>
      </c>
      <c r="O66" s="47">
        <f t="shared" si="5"/>
        <v>0.88905213228315905</v>
      </c>
      <c r="P66" s="47">
        <v>0</v>
      </c>
      <c r="Q66" s="47">
        <f t="shared" si="45"/>
        <v>2.9350376299999996</v>
      </c>
      <c r="R66" s="47">
        <v>0</v>
      </c>
      <c r="S66" s="47">
        <f t="shared" si="46"/>
        <v>0</v>
      </c>
      <c r="T66" s="59" t="s">
        <v>182</v>
      </c>
      <c r="U66" s="15"/>
      <c r="V66" s="15"/>
    </row>
    <row r="67" spans="1:22" ht="94.5" x14ac:dyDescent="0.25">
      <c r="A67" s="38" t="s">
        <v>175</v>
      </c>
      <c r="B67" s="39" t="s">
        <v>98</v>
      </c>
      <c r="C67" s="38" t="s">
        <v>55</v>
      </c>
      <c r="D67" s="47">
        <v>0</v>
      </c>
      <c r="E67" s="47">
        <v>321.05410345054509</v>
      </c>
      <c r="F67" s="47">
        <v>0</v>
      </c>
      <c r="G67" s="47">
        <v>26.70993</v>
      </c>
      <c r="H67" s="47">
        <v>0</v>
      </c>
      <c r="I67" s="47">
        <f t="shared" si="3"/>
        <v>294.3441734505451</v>
      </c>
      <c r="J67" s="47">
        <v>0</v>
      </c>
      <c r="K67" s="47">
        <v>0</v>
      </c>
      <c r="L67" s="47">
        <v>0</v>
      </c>
      <c r="M67" s="47">
        <v>48.421630320000006</v>
      </c>
      <c r="N67" s="47">
        <v>0</v>
      </c>
      <c r="O67" s="47">
        <f t="shared" si="5"/>
        <v>245.92254313054508</v>
      </c>
      <c r="P67" s="47">
        <v>0</v>
      </c>
      <c r="Q67" s="47">
        <f t="shared" si="45"/>
        <v>48.421630320000006</v>
      </c>
      <c r="R67" s="47">
        <v>0</v>
      </c>
      <c r="S67" s="47">
        <f t="shared" si="46"/>
        <v>0</v>
      </c>
      <c r="T67" s="63" t="s">
        <v>182</v>
      </c>
      <c r="U67" s="15"/>
      <c r="V67" s="15"/>
    </row>
    <row r="68" spans="1:22" ht="94.5" x14ac:dyDescent="0.25">
      <c r="A68" s="38" t="s">
        <v>175</v>
      </c>
      <c r="B68" s="39" t="s">
        <v>105</v>
      </c>
      <c r="C68" s="38" t="s">
        <v>55</v>
      </c>
      <c r="D68" s="47">
        <v>0</v>
      </c>
      <c r="E68" s="47">
        <v>14.659989839279595</v>
      </c>
      <c r="F68" s="47">
        <v>0</v>
      </c>
      <c r="G68" s="47">
        <v>0.22522399999999998</v>
      </c>
      <c r="H68" s="47">
        <v>0</v>
      </c>
      <c r="I68" s="47">
        <f t="shared" si="3"/>
        <v>14.434765839279594</v>
      </c>
      <c r="J68" s="47">
        <v>0</v>
      </c>
      <c r="K68" s="47">
        <v>0</v>
      </c>
      <c r="L68" s="47">
        <v>0</v>
      </c>
      <c r="M68" s="47">
        <v>22.807803410000002</v>
      </c>
      <c r="N68" s="47">
        <v>0</v>
      </c>
      <c r="O68" s="47">
        <f t="shared" si="5"/>
        <v>-8.3730375707204079</v>
      </c>
      <c r="P68" s="47">
        <v>0</v>
      </c>
      <c r="Q68" s="47">
        <f t="shared" si="45"/>
        <v>22.807803410000002</v>
      </c>
      <c r="R68" s="47">
        <v>0</v>
      </c>
      <c r="S68" s="47">
        <f t="shared" si="46"/>
        <v>0</v>
      </c>
      <c r="T68" s="63" t="s">
        <v>182</v>
      </c>
      <c r="U68" s="15"/>
      <c r="V68" s="15"/>
    </row>
    <row r="69" spans="1:22" ht="94.5" x14ac:dyDescent="0.25">
      <c r="A69" s="38" t="s">
        <v>175</v>
      </c>
      <c r="B69" s="39" t="s">
        <v>115</v>
      </c>
      <c r="C69" s="38" t="s">
        <v>55</v>
      </c>
      <c r="D69" s="47">
        <v>0</v>
      </c>
      <c r="E69" s="47">
        <v>30.635780569512033</v>
      </c>
      <c r="F69" s="47">
        <v>0</v>
      </c>
      <c r="G69" s="47">
        <v>0</v>
      </c>
      <c r="H69" s="47">
        <v>0</v>
      </c>
      <c r="I69" s="47">
        <f t="shared" si="3"/>
        <v>30.635780569512033</v>
      </c>
      <c r="J69" s="47">
        <v>0</v>
      </c>
      <c r="K69" s="47">
        <v>0</v>
      </c>
      <c r="L69" s="47">
        <v>0</v>
      </c>
      <c r="M69" s="47">
        <v>18.338568619999997</v>
      </c>
      <c r="N69" s="47">
        <v>0</v>
      </c>
      <c r="O69" s="47">
        <f t="shared" si="5"/>
        <v>12.297211949512036</v>
      </c>
      <c r="P69" s="47">
        <v>0</v>
      </c>
      <c r="Q69" s="47">
        <f t="shared" si="45"/>
        <v>18.338568619999997</v>
      </c>
      <c r="R69" s="47">
        <v>0</v>
      </c>
      <c r="S69" s="47">
        <f t="shared" si="46"/>
        <v>0</v>
      </c>
      <c r="T69" s="63" t="s">
        <v>182</v>
      </c>
      <c r="U69" s="15"/>
      <c r="V69" s="15"/>
    </row>
    <row r="70" spans="1:22" ht="94.5" x14ac:dyDescent="0.25">
      <c r="A70" s="38" t="s">
        <v>175</v>
      </c>
      <c r="B70" s="39" t="s">
        <v>99</v>
      </c>
      <c r="C70" s="38" t="s">
        <v>55</v>
      </c>
      <c r="D70" s="47">
        <v>0</v>
      </c>
      <c r="E70" s="47">
        <v>139.99180294412972</v>
      </c>
      <c r="F70" s="47">
        <v>0</v>
      </c>
      <c r="G70" s="47">
        <v>33.372156959999998</v>
      </c>
      <c r="H70" s="47">
        <v>0</v>
      </c>
      <c r="I70" s="47">
        <f t="shared" si="3"/>
        <v>106.61964598412972</v>
      </c>
      <c r="J70" s="47">
        <v>0</v>
      </c>
      <c r="K70" s="47">
        <v>0</v>
      </c>
      <c r="L70" s="47">
        <v>0</v>
      </c>
      <c r="M70" s="47">
        <v>27.242994029999998</v>
      </c>
      <c r="N70" s="47">
        <v>0</v>
      </c>
      <c r="O70" s="47">
        <f t="shared" si="5"/>
        <v>79.376651954129727</v>
      </c>
      <c r="P70" s="47">
        <v>0</v>
      </c>
      <c r="Q70" s="47">
        <f t="shared" si="45"/>
        <v>27.242994029999998</v>
      </c>
      <c r="R70" s="47">
        <v>0</v>
      </c>
      <c r="S70" s="47">
        <f t="shared" si="46"/>
        <v>0</v>
      </c>
      <c r="T70" s="63" t="s">
        <v>182</v>
      </c>
      <c r="U70" s="15"/>
      <c r="V70" s="15"/>
    </row>
    <row r="71" spans="1:22" ht="94.5" x14ac:dyDescent="0.25">
      <c r="A71" s="38" t="s">
        <v>175</v>
      </c>
      <c r="B71" s="39" t="s">
        <v>100</v>
      </c>
      <c r="C71" s="38" t="s">
        <v>55</v>
      </c>
      <c r="D71" s="47">
        <f t="shared" ref="D71:P71" si="55">IF(SUM(D72,D73)&lt;&gt;0,SUM(D72,D73),0)</f>
        <v>0</v>
      </c>
      <c r="E71" s="47">
        <v>14.660298893677794</v>
      </c>
      <c r="F71" s="47">
        <f t="shared" si="55"/>
        <v>0</v>
      </c>
      <c r="G71" s="47">
        <v>0.22522600000000001</v>
      </c>
      <c r="H71" s="47">
        <f t="shared" si="55"/>
        <v>0</v>
      </c>
      <c r="I71" s="47">
        <f t="shared" si="3"/>
        <v>14.435072893677795</v>
      </c>
      <c r="J71" s="47">
        <f t="shared" si="55"/>
        <v>0</v>
      </c>
      <c r="K71" s="47">
        <f t="shared" si="55"/>
        <v>0</v>
      </c>
      <c r="L71" s="47">
        <f t="shared" si="55"/>
        <v>0</v>
      </c>
      <c r="M71" s="47">
        <v>20.680144370000001</v>
      </c>
      <c r="N71" s="47">
        <f t="shared" si="55"/>
        <v>0</v>
      </c>
      <c r="O71" s="47">
        <f t="shared" si="5"/>
        <v>-6.2450714763222059</v>
      </c>
      <c r="P71" s="47">
        <f t="shared" si="55"/>
        <v>0</v>
      </c>
      <c r="Q71" s="47">
        <f t="shared" ref="Q71" si="56">M71-K71</f>
        <v>20.680144370000001</v>
      </c>
      <c r="R71" s="47">
        <v>0</v>
      </c>
      <c r="S71" s="47">
        <f t="shared" ref="S71:S72" si="57">IF(K71=0,0,Q71/K71*100)</f>
        <v>0</v>
      </c>
      <c r="T71" s="63" t="s">
        <v>182</v>
      </c>
      <c r="U71" s="16"/>
      <c r="V71" s="15"/>
    </row>
    <row r="72" spans="1:22" ht="126" x14ac:dyDescent="0.25">
      <c r="A72" s="38" t="s">
        <v>175</v>
      </c>
      <c r="B72" s="39" t="s">
        <v>101</v>
      </c>
      <c r="C72" s="38" t="s">
        <v>55</v>
      </c>
      <c r="D72" s="47">
        <v>0</v>
      </c>
      <c r="E72" s="47">
        <v>12.726406410043294</v>
      </c>
      <c r="F72" s="47">
        <v>0</v>
      </c>
      <c r="G72" s="47">
        <v>0.26416600000000001</v>
      </c>
      <c r="H72" s="47">
        <v>0</v>
      </c>
      <c r="I72" s="47">
        <f t="shared" si="3"/>
        <v>12.462240410043295</v>
      </c>
      <c r="J72" s="47">
        <v>0</v>
      </c>
      <c r="K72" s="47">
        <v>0</v>
      </c>
      <c r="L72" s="47">
        <v>0</v>
      </c>
      <c r="M72" s="47">
        <v>4.8462489999999994</v>
      </c>
      <c r="N72" s="47">
        <v>0</v>
      </c>
      <c r="O72" s="47">
        <f t="shared" si="5"/>
        <v>7.6159914100432955</v>
      </c>
      <c r="P72" s="47">
        <v>0</v>
      </c>
      <c r="Q72" s="47">
        <v>0</v>
      </c>
      <c r="R72" s="47">
        <v>0</v>
      </c>
      <c r="S72" s="47">
        <f t="shared" si="57"/>
        <v>0</v>
      </c>
      <c r="T72" s="59" t="s">
        <v>188</v>
      </c>
      <c r="U72" s="16"/>
      <c r="V72" s="15"/>
    </row>
    <row r="73" spans="1:22" ht="94.5" x14ac:dyDescent="0.25">
      <c r="A73" s="38" t="s">
        <v>175</v>
      </c>
      <c r="B73" s="39" t="s">
        <v>103</v>
      </c>
      <c r="C73" s="38" t="s">
        <v>55</v>
      </c>
      <c r="D73" s="47">
        <v>0</v>
      </c>
      <c r="E73" s="47">
        <v>15.546076075057673</v>
      </c>
      <c r="F73" s="47">
        <v>0</v>
      </c>
      <c r="G73" s="47">
        <v>0.23488800000000001</v>
      </c>
      <c r="H73" s="47">
        <v>0</v>
      </c>
      <c r="I73" s="47">
        <f t="shared" si="3"/>
        <v>15.311188075057673</v>
      </c>
      <c r="J73" s="47">
        <v>0</v>
      </c>
      <c r="K73" s="47">
        <v>0</v>
      </c>
      <c r="L73" s="47">
        <v>0</v>
      </c>
      <c r="M73" s="47">
        <v>17.622647480000001</v>
      </c>
      <c r="N73" s="47">
        <v>0</v>
      </c>
      <c r="O73" s="47">
        <f t="shared" si="5"/>
        <v>-2.3114594049423278</v>
      </c>
      <c r="P73" s="47">
        <v>0</v>
      </c>
      <c r="Q73" s="47">
        <f t="shared" ref="Q73:Q91" si="58">M73-K73</f>
        <v>17.622647480000001</v>
      </c>
      <c r="R73" s="47">
        <v>0</v>
      </c>
      <c r="S73" s="47">
        <f t="shared" ref="S73:S91" si="59">IF(K73=0,0,Q73/K73*100)</f>
        <v>0</v>
      </c>
      <c r="T73" s="63" t="s">
        <v>182</v>
      </c>
      <c r="U73" s="15"/>
      <c r="V73" s="15"/>
    </row>
    <row r="74" spans="1:22" ht="94.5" x14ac:dyDescent="0.25">
      <c r="A74" s="38" t="s">
        <v>175</v>
      </c>
      <c r="B74" s="39" t="s">
        <v>107</v>
      </c>
      <c r="C74" s="38" t="s">
        <v>55</v>
      </c>
      <c r="D74" s="47">
        <f t="shared" ref="D74:P74" si="60">IF(SUM(D75,D76,D77,D78,D79,D80,D81,D82)&lt;&gt;0,SUM(D75,D76,D77,D78,D79,D80,D81,D82),0)</f>
        <v>0</v>
      </c>
      <c r="E74" s="47">
        <v>183.81356514391362</v>
      </c>
      <c r="F74" s="47">
        <f t="shared" si="60"/>
        <v>0</v>
      </c>
      <c r="G74" s="47">
        <v>1.7921610299999999</v>
      </c>
      <c r="H74" s="47">
        <f t="shared" si="60"/>
        <v>0</v>
      </c>
      <c r="I74" s="47">
        <f t="shared" si="3"/>
        <v>182.02140411391363</v>
      </c>
      <c r="J74" s="47">
        <f t="shared" si="60"/>
        <v>0</v>
      </c>
      <c r="K74" s="47">
        <f t="shared" si="60"/>
        <v>0</v>
      </c>
      <c r="L74" s="47">
        <f t="shared" si="60"/>
        <v>0</v>
      </c>
      <c r="M74" s="47">
        <v>60.421069269999997</v>
      </c>
      <c r="N74" s="47">
        <f t="shared" si="60"/>
        <v>0</v>
      </c>
      <c r="O74" s="47">
        <f t="shared" si="5"/>
        <v>121.60033484391363</v>
      </c>
      <c r="P74" s="47">
        <f t="shared" si="60"/>
        <v>0</v>
      </c>
      <c r="Q74" s="47">
        <f t="shared" si="58"/>
        <v>60.421069269999997</v>
      </c>
      <c r="R74" s="47">
        <v>0</v>
      </c>
      <c r="S74" s="47">
        <f t="shared" si="59"/>
        <v>0</v>
      </c>
      <c r="T74" s="63" t="s">
        <v>182</v>
      </c>
      <c r="U74" s="15"/>
      <c r="V74" s="15"/>
    </row>
    <row r="75" spans="1:22" ht="85.5" customHeight="1" x14ac:dyDescent="0.25">
      <c r="A75" s="38" t="s">
        <v>175</v>
      </c>
      <c r="B75" s="39" t="s">
        <v>111</v>
      </c>
      <c r="C75" s="38" t="s">
        <v>55</v>
      </c>
      <c r="D75" s="47">
        <v>0</v>
      </c>
      <c r="E75" s="47">
        <v>6.6082020031216588</v>
      </c>
      <c r="F75" s="47">
        <v>0</v>
      </c>
      <c r="G75" s="47">
        <v>0</v>
      </c>
      <c r="H75" s="47">
        <v>0</v>
      </c>
      <c r="I75" s="47">
        <f t="shared" si="3"/>
        <v>6.6082020031216588</v>
      </c>
      <c r="J75" s="47">
        <v>0</v>
      </c>
      <c r="K75" s="47">
        <v>0</v>
      </c>
      <c r="L75" s="47">
        <v>0</v>
      </c>
      <c r="M75" s="47">
        <v>0</v>
      </c>
      <c r="N75" s="47">
        <v>0</v>
      </c>
      <c r="O75" s="47">
        <f t="shared" si="5"/>
        <v>6.6082020031216588</v>
      </c>
      <c r="P75" s="47">
        <v>0</v>
      </c>
      <c r="Q75" s="47">
        <f t="shared" si="58"/>
        <v>0</v>
      </c>
      <c r="R75" s="47">
        <v>0</v>
      </c>
      <c r="S75" s="47">
        <f t="shared" si="59"/>
        <v>0</v>
      </c>
      <c r="T75" s="59" t="s">
        <v>189</v>
      </c>
      <c r="U75" s="15"/>
      <c r="V75" s="15"/>
    </row>
    <row r="76" spans="1:22" ht="94.5" x14ac:dyDescent="0.25">
      <c r="A76" s="38" t="s">
        <v>175</v>
      </c>
      <c r="B76" s="39" t="s">
        <v>110</v>
      </c>
      <c r="C76" s="38" t="s">
        <v>55</v>
      </c>
      <c r="D76" s="47">
        <v>0</v>
      </c>
      <c r="E76" s="47">
        <v>42.071215255374263</v>
      </c>
      <c r="F76" s="47">
        <v>0</v>
      </c>
      <c r="G76" s="47">
        <v>20.542008320623861</v>
      </c>
      <c r="H76" s="47">
        <v>0</v>
      </c>
      <c r="I76" s="47">
        <f t="shared" si="3"/>
        <v>21.529206934750402</v>
      </c>
      <c r="J76" s="47">
        <v>0</v>
      </c>
      <c r="K76" s="47">
        <v>0</v>
      </c>
      <c r="L76" s="47">
        <v>0</v>
      </c>
      <c r="M76" s="47">
        <v>0.88766992999999994</v>
      </c>
      <c r="N76" s="47">
        <v>0</v>
      </c>
      <c r="O76" s="47">
        <f t="shared" si="5"/>
        <v>20.641537004750401</v>
      </c>
      <c r="P76" s="47">
        <v>0</v>
      </c>
      <c r="Q76" s="47">
        <f t="shared" si="58"/>
        <v>0.88766992999999994</v>
      </c>
      <c r="R76" s="47">
        <v>0</v>
      </c>
      <c r="S76" s="47">
        <f t="shared" si="59"/>
        <v>0</v>
      </c>
      <c r="T76" s="59" t="s">
        <v>182</v>
      </c>
      <c r="U76" s="15"/>
      <c r="V76" s="15"/>
    </row>
    <row r="77" spans="1:22" ht="105.75" customHeight="1" x14ac:dyDescent="0.25">
      <c r="A77" s="38" t="s">
        <v>175</v>
      </c>
      <c r="B77" s="39" t="s">
        <v>109</v>
      </c>
      <c r="C77" s="38" t="s">
        <v>55</v>
      </c>
      <c r="D77" s="47">
        <v>0</v>
      </c>
      <c r="E77" s="47">
        <v>374.82287422586018</v>
      </c>
      <c r="F77" s="47">
        <v>0</v>
      </c>
      <c r="G77" s="47">
        <v>52.074858489999997</v>
      </c>
      <c r="H77" s="47">
        <v>0</v>
      </c>
      <c r="I77" s="47">
        <f t="shared" si="3"/>
        <v>322.74801573586018</v>
      </c>
      <c r="J77" s="47">
        <v>0</v>
      </c>
      <c r="K77" s="47">
        <v>0</v>
      </c>
      <c r="L77" s="47">
        <v>0</v>
      </c>
      <c r="M77" s="47">
        <v>64.702504019999992</v>
      </c>
      <c r="N77" s="47">
        <v>0</v>
      </c>
      <c r="O77" s="47">
        <f t="shared" si="5"/>
        <v>258.04551171586019</v>
      </c>
      <c r="P77" s="47">
        <v>0</v>
      </c>
      <c r="Q77" s="47">
        <f t="shared" si="58"/>
        <v>64.702504019999992</v>
      </c>
      <c r="R77" s="47">
        <v>0</v>
      </c>
      <c r="S77" s="47">
        <f t="shared" si="59"/>
        <v>0</v>
      </c>
      <c r="T77" s="63" t="s">
        <v>182</v>
      </c>
      <c r="U77" s="15"/>
      <c r="V77" s="15"/>
    </row>
    <row r="78" spans="1:22" ht="94.5" x14ac:dyDescent="0.25">
      <c r="A78" s="38" t="s">
        <v>175</v>
      </c>
      <c r="B78" s="39" t="s">
        <v>177</v>
      </c>
      <c r="C78" s="38" t="s">
        <v>55</v>
      </c>
      <c r="D78" s="47">
        <v>0</v>
      </c>
      <c r="E78" s="47">
        <v>138.92563523649901</v>
      </c>
      <c r="F78" s="47">
        <v>0</v>
      </c>
      <c r="G78" s="47">
        <v>0</v>
      </c>
      <c r="H78" s="47">
        <v>0</v>
      </c>
      <c r="I78" s="47">
        <f t="shared" si="3"/>
        <v>138.92563523649901</v>
      </c>
      <c r="J78" s="47">
        <v>0</v>
      </c>
      <c r="K78" s="47">
        <v>0</v>
      </c>
      <c r="L78" s="47">
        <v>0</v>
      </c>
      <c r="M78" s="47">
        <v>0</v>
      </c>
      <c r="N78" s="47">
        <v>0</v>
      </c>
      <c r="O78" s="47">
        <f t="shared" si="5"/>
        <v>138.92563523649901</v>
      </c>
      <c r="P78" s="47">
        <v>0</v>
      </c>
      <c r="Q78" s="47">
        <f t="shared" si="58"/>
        <v>0</v>
      </c>
      <c r="R78" s="47">
        <v>0</v>
      </c>
      <c r="S78" s="47">
        <f t="shared" si="59"/>
        <v>0</v>
      </c>
      <c r="T78" s="63" t="s">
        <v>182</v>
      </c>
      <c r="U78" s="15"/>
      <c r="V78" s="15"/>
    </row>
    <row r="79" spans="1:22" ht="105.75" customHeight="1" x14ac:dyDescent="0.25">
      <c r="A79" s="38" t="s">
        <v>175</v>
      </c>
      <c r="B79" s="39" t="s">
        <v>104</v>
      </c>
      <c r="C79" s="38" t="s">
        <v>55</v>
      </c>
      <c r="D79" s="47">
        <v>0</v>
      </c>
      <c r="E79" s="47">
        <v>14.249699848230865</v>
      </c>
      <c r="F79" s="47">
        <v>0</v>
      </c>
      <c r="G79" s="47">
        <v>0.22522600000000001</v>
      </c>
      <c r="H79" s="47">
        <v>0</v>
      </c>
      <c r="I79" s="47">
        <f t="shared" si="3"/>
        <v>14.024473848230866</v>
      </c>
      <c r="J79" s="47">
        <v>0</v>
      </c>
      <c r="K79" s="47">
        <v>0</v>
      </c>
      <c r="L79" s="47">
        <v>0</v>
      </c>
      <c r="M79" s="47">
        <v>9.1268390000000004</v>
      </c>
      <c r="N79" s="47">
        <v>0</v>
      </c>
      <c r="O79" s="47">
        <f t="shared" si="5"/>
        <v>4.8976348482308651</v>
      </c>
      <c r="P79" s="47">
        <v>0</v>
      </c>
      <c r="Q79" s="47">
        <f t="shared" si="58"/>
        <v>9.1268390000000004</v>
      </c>
      <c r="R79" s="47">
        <v>0</v>
      </c>
      <c r="S79" s="47">
        <f t="shared" si="59"/>
        <v>0</v>
      </c>
      <c r="T79" s="59" t="s">
        <v>182</v>
      </c>
      <c r="U79" s="15"/>
      <c r="V79" s="15"/>
    </row>
    <row r="80" spans="1:22" ht="110.25" x14ac:dyDescent="0.25">
      <c r="A80" s="38" t="s">
        <v>175</v>
      </c>
      <c r="B80" s="39" t="s">
        <v>106</v>
      </c>
      <c r="C80" s="38" t="s">
        <v>55</v>
      </c>
      <c r="D80" s="47">
        <v>0</v>
      </c>
      <c r="E80" s="47">
        <v>60.417121999591991</v>
      </c>
      <c r="F80" s="47">
        <v>0</v>
      </c>
      <c r="G80" s="47">
        <v>0</v>
      </c>
      <c r="H80" s="47">
        <v>0</v>
      </c>
      <c r="I80" s="47">
        <f t="shared" si="3"/>
        <v>60.417121999591991</v>
      </c>
      <c r="J80" s="47">
        <v>0</v>
      </c>
      <c r="K80" s="47">
        <v>0</v>
      </c>
      <c r="L80" s="47">
        <v>0</v>
      </c>
      <c r="M80" s="47">
        <v>31.777886200000005</v>
      </c>
      <c r="N80" s="47">
        <v>0</v>
      </c>
      <c r="O80" s="47">
        <f t="shared" si="5"/>
        <v>28.639235799591987</v>
      </c>
      <c r="P80" s="47">
        <v>0</v>
      </c>
      <c r="Q80" s="47">
        <f t="shared" si="58"/>
        <v>31.777886200000005</v>
      </c>
      <c r="R80" s="47">
        <v>0</v>
      </c>
      <c r="S80" s="47">
        <f t="shared" si="59"/>
        <v>0</v>
      </c>
      <c r="T80" s="63" t="s">
        <v>182</v>
      </c>
      <c r="U80" s="15"/>
      <c r="V80" s="15"/>
    </row>
    <row r="81" spans="1:22" ht="109.5" customHeight="1" x14ac:dyDescent="0.25">
      <c r="A81" s="38" t="s">
        <v>175</v>
      </c>
      <c r="B81" s="39" t="s">
        <v>102</v>
      </c>
      <c r="C81" s="38" t="s">
        <v>55</v>
      </c>
      <c r="D81" s="47">
        <v>0</v>
      </c>
      <c r="E81" s="47">
        <v>14.249699848230865</v>
      </c>
      <c r="F81" s="47">
        <v>0</v>
      </c>
      <c r="G81" s="47">
        <v>0.22522600000000001</v>
      </c>
      <c r="H81" s="47">
        <v>0</v>
      </c>
      <c r="I81" s="47">
        <f t="shared" si="3"/>
        <v>14.024473848230866</v>
      </c>
      <c r="J81" s="47">
        <v>0</v>
      </c>
      <c r="K81" s="47">
        <v>0</v>
      </c>
      <c r="L81" s="47">
        <v>0</v>
      </c>
      <c r="M81" s="47">
        <v>17.635572269999997</v>
      </c>
      <c r="N81" s="47">
        <v>0</v>
      </c>
      <c r="O81" s="47">
        <f t="shared" si="5"/>
        <v>-3.6110984217691318</v>
      </c>
      <c r="P81" s="47">
        <v>0</v>
      </c>
      <c r="Q81" s="47">
        <f t="shared" si="58"/>
        <v>17.635572269999997</v>
      </c>
      <c r="R81" s="47">
        <v>0</v>
      </c>
      <c r="S81" s="47">
        <f t="shared" si="59"/>
        <v>0</v>
      </c>
      <c r="T81" s="63" t="s">
        <v>182</v>
      </c>
      <c r="U81" s="15"/>
      <c r="V81" s="15"/>
    </row>
    <row r="82" spans="1:22" ht="94.5" x14ac:dyDescent="0.25">
      <c r="A82" s="38" t="s">
        <v>175</v>
      </c>
      <c r="B82" s="39" t="s">
        <v>145</v>
      </c>
      <c r="C82" s="38" t="s">
        <v>55</v>
      </c>
      <c r="D82" s="47">
        <v>0</v>
      </c>
      <c r="E82" s="47">
        <v>42.609552853287759</v>
      </c>
      <c r="F82" s="47">
        <v>0</v>
      </c>
      <c r="G82" s="47">
        <v>0</v>
      </c>
      <c r="H82" s="47">
        <v>0</v>
      </c>
      <c r="I82" s="47">
        <f t="shared" si="3"/>
        <v>42.609552853287759</v>
      </c>
      <c r="J82" s="47">
        <v>0</v>
      </c>
      <c r="K82" s="47">
        <v>0</v>
      </c>
      <c r="L82" s="47">
        <v>0</v>
      </c>
      <c r="M82" s="47">
        <v>16.204776949999999</v>
      </c>
      <c r="N82" s="47">
        <v>0</v>
      </c>
      <c r="O82" s="47">
        <f t="shared" si="5"/>
        <v>26.40477590328776</v>
      </c>
      <c r="P82" s="47">
        <v>0</v>
      </c>
      <c r="Q82" s="47">
        <f t="shared" si="58"/>
        <v>16.204776949999999</v>
      </c>
      <c r="R82" s="47">
        <v>0</v>
      </c>
      <c r="S82" s="47">
        <f t="shared" si="59"/>
        <v>0</v>
      </c>
      <c r="T82" s="59" t="s">
        <v>182</v>
      </c>
      <c r="U82" s="15"/>
      <c r="V82" s="15"/>
    </row>
    <row r="83" spans="1:22" ht="94.5" x14ac:dyDescent="0.25">
      <c r="A83" s="38" t="s">
        <v>175</v>
      </c>
      <c r="B83" s="39" t="s">
        <v>146</v>
      </c>
      <c r="C83" s="38" t="s">
        <v>55</v>
      </c>
      <c r="D83" s="47">
        <f t="shared" ref="D83:F83" si="61">IF(SUM(D84,D85)&lt;&gt;0,SUM(D84,D85),0)</f>
        <v>0</v>
      </c>
      <c r="E83" s="47">
        <v>41.236525668896185</v>
      </c>
      <c r="F83" s="47">
        <f t="shared" si="61"/>
        <v>0</v>
      </c>
      <c r="G83" s="47">
        <v>27.861677270000005</v>
      </c>
      <c r="H83" s="47">
        <f t="shared" ref="H83" si="62">IF(SUM(H84,H85)&lt;&gt;0,SUM(H84,H85),0)</f>
        <v>0</v>
      </c>
      <c r="I83" s="47">
        <f t="shared" si="3"/>
        <v>13.37484839889618</v>
      </c>
      <c r="J83" s="47">
        <f t="shared" ref="J83:P83" si="63">IF(SUM(J84,J85)&lt;&gt;0,SUM(J84,J85),0)</f>
        <v>0</v>
      </c>
      <c r="K83" s="47">
        <f t="shared" si="63"/>
        <v>0</v>
      </c>
      <c r="L83" s="47">
        <f t="shared" si="63"/>
        <v>0</v>
      </c>
      <c r="M83" s="47">
        <v>0.25514599999999998</v>
      </c>
      <c r="N83" s="47">
        <f t="shared" si="63"/>
        <v>0</v>
      </c>
      <c r="O83" s="47">
        <f t="shared" si="5"/>
        <v>13.11970239889618</v>
      </c>
      <c r="P83" s="47">
        <f t="shared" si="63"/>
        <v>0</v>
      </c>
      <c r="Q83" s="47">
        <f t="shared" si="58"/>
        <v>0.25514599999999998</v>
      </c>
      <c r="R83" s="47">
        <v>0</v>
      </c>
      <c r="S83" s="47">
        <f t="shared" si="59"/>
        <v>0</v>
      </c>
      <c r="T83" s="63" t="s">
        <v>182</v>
      </c>
      <c r="U83" s="15"/>
      <c r="V83" s="15"/>
    </row>
    <row r="84" spans="1:22" ht="94.5" x14ac:dyDescent="0.25">
      <c r="A84" s="38" t="s">
        <v>175</v>
      </c>
      <c r="B84" s="39" t="s">
        <v>178</v>
      </c>
      <c r="C84" s="38" t="s">
        <v>55</v>
      </c>
      <c r="D84" s="47">
        <v>0</v>
      </c>
      <c r="E84" s="47">
        <f>465.92/1000</f>
        <v>0.46592</v>
      </c>
      <c r="F84" s="47">
        <v>0</v>
      </c>
      <c r="G84" s="47">
        <v>0</v>
      </c>
      <c r="H84" s="47">
        <v>0</v>
      </c>
      <c r="I84" s="47">
        <f t="shared" ref="I84:I123" si="64">E84-G84</f>
        <v>0.46592</v>
      </c>
      <c r="J84" s="47">
        <v>0</v>
      </c>
      <c r="K84" s="47">
        <v>0</v>
      </c>
      <c r="L84" s="47">
        <v>0</v>
      </c>
      <c r="M84" s="47">
        <v>0.44873757000000003</v>
      </c>
      <c r="N84" s="47">
        <v>0</v>
      </c>
      <c r="O84" s="47">
        <f t="shared" ref="O84:O123" si="65">I84-M84</f>
        <v>1.7182429999999971E-2</v>
      </c>
      <c r="P84" s="47">
        <v>0</v>
      </c>
      <c r="Q84" s="47">
        <f t="shared" si="58"/>
        <v>0.44873757000000003</v>
      </c>
      <c r="R84" s="47">
        <v>0</v>
      </c>
      <c r="S84" s="47">
        <f t="shared" si="59"/>
        <v>0</v>
      </c>
      <c r="T84" s="63" t="s">
        <v>182</v>
      </c>
      <c r="U84" s="15"/>
      <c r="V84" s="15"/>
    </row>
    <row r="85" spans="1:22" ht="47.25" x14ac:dyDescent="0.25">
      <c r="A85" s="32" t="s">
        <v>58</v>
      </c>
      <c r="B85" s="33" t="s">
        <v>59</v>
      </c>
      <c r="C85" s="34" t="s">
        <v>20</v>
      </c>
      <c r="D85" s="46">
        <v>0</v>
      </c>
      <c r="E85" s="46">
        <v>0</v>
      </c>
      <c r="F85" s="46">
        <v>0</v>
      </c>
      <c r="G85" s="46">
        <v>0</v>
      </c>
      <c r="H85" s="46">
        <v>0</v>
      </c>
      <c r="I85" s="46">
        <f t="shared" si="64"/>
        <v>0</v>
      </c>
      <c r="J85" s="46">
        <v>0</v>
      </c>
      <c r="K85" s="46">
        <v>0</v>
      </c>
      <c r="L85" s="46">
        <v>0</v>
      </c>
      <c r="M85" s="46">
        <f>M86+M87</f>
        <v>0</v>
      </c>
      <c r="N85" s="46">
        <v>0</v>
      </c>
      <c r="O85" s="46">
        <f t="shared" si="65"/>
        <v>0</v>
      </c>
      <c r="P85" s="46">
        <v>0</v>
      </c>
      <c r="Q85" s="46">
        <f t="shared" si="58"/>
        <v>0</v>
      </c>
      <c r="R85" s="46">
        <v>0</v>
      </c>
      <c r="S85" s="46">
        <f t="shared" si="59"/>
        <v>0</v>
      </c>
      <c r="T85" s="62"/>
      <c r="U85" s="15"/>
      <c r="V85" s="15"/>
    </row>
    <row r="86" spans="1:22" ht="31.5" x14ac:dyDescent="0.25">
      <c r="A86" s="32" t="s">
        <v>60</v>
      </c>
      <c r="B86" s="33" t="s">
        <v>61</v>
      </c>
      <c r="C86" s="34" t="s">
        <v>20</v>
      </c>
      <c r="D86" s="47">
        <f>SUM(D89:D90)</f>
        <v>0</v>
      </c>
      <c r="E86" s="47">
        <v>0</v>
      </c>
      <c r="F86" s="47">
        <f>SUM(F89:F90)</f>
        <v>0</v>
      </c>
      <c r="G86" s="47">
        <v>0</v>
      </c>
      <c r="H86" s="47">
        <f>SUM(H89:H90)</f>
        <v>0</v>
      </c>
      <c r="I86" s="47">
        <f t="shared" si="64"/>
        <v>0</v>
      </c>
      <c r="J86" s="47">
        <f>SUM(J89:J90)</f>
        <v>0</v>
      </c>
      <c r="K86" s="47">
        <f>SUM(K89:K90)</f>
        <v>0</v>
      </c>
      <c r="L86" s="47">
        <f>SUM(L89:L90)</f>
        <v>0</v>
      </c>
      <c r="M86" s="47">
        <v>0</v>
      </c>
      <c r="N86" s="47">
        <f>SUM(N89:N90)</f>
        <v>0</v>
      </c>
      <c r="O86" s="47">
        <f t="shared" si="65"/>
        <v>0</v>
      </c>
      <c r="P86" s="47">
        <f>SUM(P89:P90)</f>
        <v>0</v>
      </c>
      <c r="Q86" s="47">
        <f t="shared" ref="Q86" si="66">M86-K86</f>
        <v>0</v>
      </c>
      <c r="R86" s="47">
        <v>0</v>
      </c>
      <c r="S86" s="47">
        <f t="shared" ref="S86" si="67">IF(K86=0,0,Q86/K86*100)</f>
        <v>0</v>
      </c>
      <c r="T86" s="60"/>
      <c r="U86" s="15"/>
      <c r="V86" s="15"/>
    </row>
    <row r="87" spans="1:22" ht="47.25" x14ac:dyDescent="0.25">
      <c r="A87" s="32" t="s">
        <v>62</v>
      </c>
      <c r="B87" s="33" t="s">
        <v>63</v>
      </c>
      <c r="C87" s="34" t="s">
        <v>20</v>
      </c>
      <c r="D87" s="49">
        <v>0</v>
      </c>
      <c r="E87" s="49">
        <v>0</v>
      </c>
      <c r="F87" s="49">
        <v>0</v>
      </c>
      <c r="G87" s="49">
        <v>0</v>
      </c>
      <c r="H87" s="49">
        <v>0</v>
      </c>
      <c r="I87" s="49">
        <f t="shared" si="64"/>
        <v>0</v>
      </c>
      <c r="J87" s="49">
        <v>0</v>
      </c>
      <c r="K87" s="49">
        <v>0</v>
      </c>
      <c r="L87" s="49">
        <v>0</v>
      </c>
      <c r="M87" s="49">
        <v>0</v>
      </c>
      <c r="N87" s="49">
        <v>0</v>
      </c>
      <c r="O87" s="49">
        <f t="shared" si="65"/>
        <v>0</v>
      </c>
      <c r="P87" s="49">
        <v>0</v>
      </c>
      <c r="Q87" s="49">
        <v>0</v>
      </c>
      <c r="R87" s="49">
        <v>0</v>
      </c>
      <c r="S87" s="49">
        <v>0</v>
      </c>
      <c r="T87" s="34"/>
      <c r="U87" s="15"/>
      <c r="V87" s="15"/>
    </row>
    <row r="88" spans="1:22" ht="47.25" x14ac:dyDescent="0.25">
      <c r="A88" s="32" t="s">
        <v>64</v>
      </c>
      <c r="B88" s="33" t="s">
        <v>65</v>
      </c>
      <c r="C88" s="34" t="s">
        <v>20</v>
      </c>
      <c r="D88" s="49">
        <v>0</v>
      </c>
      <c r="E88" s="49">
        <v>0</v>
      </c>
      <c r="F88" s="49">
        <v>0</v>
      </c>
      <c r="G88" s="49">
        <v>0</v>
      </c>
      <c r="H88" s="49">
        <v>0</v>
      </c>
      <c r="I88" s="49">
        <f t="shared" si="64"/>
        <v>0</v>
      </c>
      <c r="J88" s="49">
        <v>0</v>
      </c>
      <c r="K88" s="49">
        <v>0</v>
      </c>
      <c r="L88" s="49">
        <v>0</v>
      </c>
      <c r="M88" s="49">
        <f>M89+M90+M91+M92+M93+M94+M95+M96</f>
        <v>0</v>
      </c>
      <c r="N88" s="49">
        <v>0</v>
      </c>
      <c r="O88" s="49">
        <f t="shared" si="65"/>
        <v>0</v>
      </c>
      <c r="P88" s="49">
        <v>0</v>
      </c>
      <c r="Q88" s="49">
        <v>0</v>
      </c>
      <c r="R88" s="49">
        <v>0</v>
      </c>
      <c r="S88" s="49">
        <v>0</v>
      </c>
      <c r="T88" s="34"/>
      <c r="U88" s="15"/>
      <c r="V88" s="15"/>
    </row>
    <row r="89" spans="1:22" ht="47.25" x14ac:dyDescent="0.25">
      <c r="A89" s="35" t="s">
        <v>66</v>
      </c>
      <c r="B89" s="36" t="s">
        <v>67</v>
      </c>
      <c r="C89" s="37" t="s">
        <v>20</v>
      </c>
      <c r="D89" s="47">
        <f t="shared" ref="D89:P89" si="68">SUM(D90:D90)</f>
        <v>0</v>
      </c>
      <c r="E89" s="47">
        <v>0</v>
      </c>
      <c r="F89" s="47">
        <f t="shared" si="68"/>
        <v>0</v>
      </c>
      <c r="G89" s="47">
        <v>0</v>
      </c>
      <c r="H89" s="47">
        <f t="shared" si="68"/>
        <v>0</v>
      </c>
      <c r="I89" s="47">
        <f t="shared" si="64"/>
        <v>0</v>
      </c>
      <c r="J89" s="47">
        <f t="shared" si="68"/>
        <v>0</v>
      </c>
      <c r="K89" s="47">
        <f t="shared" si="68"/>
        <v>0</v>
      </c>
      <c r="L89" s="47">
        <f t="shared" si="68"/>
        <v>0</v>
      </c>
      <c r="M89" s="47">
        <f t="shared" si="68"/>
        <v>0</v>
      </c>
      <c r="N89" s="47">
        <f t="shared" si="68"/>
        <v>0</v>
      </c>
      <c r="O89" s="47">
        <f t="shared" si="65"/>
        <v>0</v>
      </c>
      <c r="P89" s="47">
        <f t="shared" si="68"/>
        <v>0</v>
      </c>
      <c r="Q89" s="47">
        <f t="shared" si="58"/>
        <v>0</v>
      </c>
      <c r="R89" s="47">
        <v>0</v>
      </c>
      <c r="S89" s="47">
        <f t="shared" si="59"/>
        <v>0</v>
      </c>
      <c r="T89" s="59"/>
      <c r="U89" s="15"/>
      <c r="V89" s="15"/>
    </row>
    <row r="90" spans="1:22" ht="47.25" x14ac:dyDescent="0.25">
      <c r="A90" s="35" t="s">
        <v>68</v>
      </c>
      <c r="B90" s="36" t="s">
        <v>69</v>
      </c>
      <c r="C90" s="37" t="s">
        <v>20</v>
      </c>
      <c r="D90" s="47">
        <v>0</v>
      </c>
      <c r="E90" s="47">
        <v>0</v>
      </c>
      <c r="F90" s="47">
        <v>0</v>
      </c>
      <c r="G90" s="47">
        <v>0</v>
      </c>
      <c r="H90" s="47">
        <v>0</v>
      </c>
      <c r="I90" s="47">
        <f t="shared" si="64"/>
        <v>0</v>
      </c>
      <c r="J90" s="47">
        <v>0</v>
      </c>
      <c r="K90" s="47">
        <v>0</v>
      </c>
      <c r="L90" s="47">
        <v>0</v>
      </c>
      <c r="M90" s="47">
        <v>0</v>
      </c>
      <c r="N90" s="47">
        <v>0</v>
      </c>
      <c r="O90" s="47">
        <f t="shared" si="65"/>
        <v>0</v>
      </c>
      <c r="P90" s="47">
        <v>0</v>
      </c>
      <c r="Q90" s="47">
        <f t="shared" si="58"/>
        <v>0</v>
      </c>
      <c r="R90" s="47">
        <v>0</v>
      </c>
      <c r="S90" s="47">
        <f t="shared" si="59"/>
        <v>0</v>
      </c>
      <c r="T90" s="59"/>
      <c r="U90" s="15"/>
      <c r="V90" s="15"/>
    </row>
    <row r="91" spans="1:22" ht="47.25" x14ac:dyDescent="0.25">
      <c r="A91" s="35" t="s">
        <v>70</v>
      </c>
      <c r="B91" s="36" t="s">
        <v>71</v>
      </c>
      <c r="C91" s="37" t="s">
        <v>20</v>
      </c>
      <c r="D91" s="47">
        <f t="shared" ref="D91" si="69">SUM(D92:D105)</f>
        <v>0</v>
      </c>
      <c r="E91" s="47">
        <v>0</v>
      </c>
      <c r="F91" s="47">
        <f t="shared" ref="F91" si="70">SUM(F92:F105)</f>
        <v>0</v>
      </c>
      <c r="G91" s="47">
        <v>0</v>
      </c>
      <c r="H91" s="47">
        <f t="shared" ref="H91" si="71">SUM(H92:H105)</f>
        <v>0</v>
      </c>
      <c r="I91" s="47">
        <f t="shared" si="64"/>
        <v>0</v>
      </c>
      <c r="J91" s="47">
        <f t="shared" ref="J91" si="72">SUM(J92:J105)</f>
        <v>0</v>
      </c>
      <c r="K91" s="47">
        <f t="shared" ref="K91" si="73">SUM(K92:K105)</f>
        <v>0</v>
      </c>
      <c r="L91" s="47">
        <f t="shared" ref="L91" si="74">SUM(L92:L105)</f>
        <v>0</v>
      </c>
      <c r="M91" s="47">
        <v>0</v>
      </c>
      <c r="N91" s="47">
        <f t="shared" ref="N91" si="75">SUM(N92:N105)</f>
        <v>0</v>
      </c>
      <c r="O91" s="47">
        <f t="shared" si="65"/>
        <v>0</v>
      </c>
      <c r="P91" s="47">
        <f t="shared" ref="P91" si="76">SUM(P92:P105)</f>
        <v>0</v>
      </c>
      <c r="Q91" s="47">
        <f t="shared" si="58"/>
        <v>0</v>
      </c>
      <c r="R91" s="47">
        <v>0</v>
      </c>
      <c r="S91" s="47">
        <f t="shared" si="59"/>
        <v>0</v>
      </c>
      <c r="T91" s="61"/>
      <c r="U91" s="15"/>
      <c r="V91" s="15"/>
    </row>
    <row r="92" spans="1:22" ht="47.25" x14ac:dyDescent="0.25">
      <c r="A92" s="35" t="s">
        <v>72</v>
      </c>
      <c r="B92" s="36" t="s">
        <v>73</v>
      </c>
      <c r="C92" s="37" t="s">
        <v>20</v>
      </c>
      <c r="D92" s="47">
        <f t="shared" ref="D92:P92" si="77">SUM(D93:D106)</f>
        <v>0</v>
      </c>
      <c r="E92" s="47">
        <v>0</v>
      </c>
      <c r="F92" s="47">
        <f t="shared" si="77"/>
        <v>0</v>
      </c>
      <c r="G92" s="47">
        <v>0</v>
      </c>
      <c r="H92" s="47">
        <f t="shared" si="77"/>
        <v>0</v>
      </c>
      <c r="I92" s="47">
        <f t="shared" si="64"/>
        <v>0</v>
      </c>
      <c r="J92" s="47">
        <f t="shared" si="77"/>
        <v>0</v>
      </c>
      <c r="K92" s="47">
        <f t="shared" si="77"/>
        <v>0</v>
      </c>
      <c r="L92" s="47">
        <f t="shared" si="77"/>
        <v>0</v>
      </c>
      <c r="M92" s="47">
        <v>0</v>
      </c>
      <c r="N92" s="47">
        <f t="shared" si="77"/>
        <v>0</v>
      </c>
      <c r="O92" s="47">
        <f t="shared" si="65"/>
        <v>0</v>
      </c>
      <c r="P92" s="47">
        <f t="shared" si="77"/>
        <v>0</v>
      </c>
      <c r="Q92" s="47">
        <f t="shared" ref="Q92:Q106" si="78">M92-K92</f>
        <v>0</v>
      </c>
      <c r="R92" s="47">
        <v>0</v>
      </c>
      <c r="S92" s="47">
        <f t="shared" ref="S92:S106" si="79">IF(K92=0,0,Q92/K92*100)</f>
        <v>0</v>
      </c>
      <c r="T92" s="61"/>
      <c r="U92" s="15"/>
      <c r="V92" s="15"/>
    </row>
    <row r="93" spans="1:22" ht="34.5" customHeight="1" x14ac:dyDescent="0.25">
      <c r="A93" s="35" t="s">
        <v>74</v>
      </c>
      <c r="B93" s="36" t="s">
        <v>75</v>
      </c>
      <c r="C93" s="37" t="s">
        <v>20</v>
      </c>
      <c r="D93" s="47">
        <v>0</v>
      </c>
      <c r="E93" s="47">
        <v>0</v>
      </c>
      <c r="F93" s="47">
        <v>0</v>
      </c>
      <c r="G93" s="47">
        <v>0</v>
      </c>
      <c r="H93" s="47">
        <v>0</v>
      </c>
      <c r="I93" s="47">
        <f t="shared" si="64"/>
        <v>0</v>
      </c>
      <c r="J93" s="47">
        <v>0</v>
      </c>
      <c r="K93" s="47">
        <v>0</v>
      </c>
      <c r="L93" s="47">
        <v>0</v>
      </c>
      <c r="M93" s="47">
        <v>0</v>
      </c>
      <c r="N93" s="47">
        <v>0</v>
      </c>
      <c r="O93" s="47">
        <f t="shared" si="65"/>
        <v>0</v>
      </c>
      <c r="P93" s="47">
        <v>0</v>
      </c>
      <c r="Q93" s="47">
        <f t="shared" si="78"/>
        <v>0</v>
      </c>
      <c r="R93" s="47">
        <v>0</v>
      </c>
      <c r="S93" s="47">
        <f t="shared" si="79"/>
        <v>0</v>
      </c>
      <c r="T93" s="59"/>
      <c r="U93" s="16"/>
      <c r="V93" s="15"/>
    </row>
    <row r="94" spans="1:22" ht="34.5" customHeight="1" x14ac:dyDescent="0.25">
      <c r="A94" s="35" t="s">
        <v>76</v>
      </c>
      <c r="B94" s="36" t="s">
        <v>77</v>
      </c>
      <c r="C94" s="37" t="s">
        <v>20</v>
      </c>
      <c r="D94" s="47">
        <v>0</v>
      </c>
      <c r="E94" s="47">
        <v>0</v>
      </c>
      <c r="F94" s="47">
        <v>0</v>
      </c>
      <c r="G94" s="47">
        <v>0</v>
      </c>
      <c r="H94" s="47">
        <v>0</v>
      </c>
      <c r="I94" s="47">
        <f t="shared" si="64"/>
        <v>0</v>
      </c>
      <c r="J94" s="47">
        <v>0</v>
      </c>
      <c r="K94" s="47">
        <v>0</v>
      </c>
      <c r="L94" s="47">
        <v>0</v>
      </c>
      <c r="M94" s="47">
        <v>0</v>
      </c>
      <c r="N94" s="47">
        <v>0</v>
      </c>
      <c r="O94" s="47">
        <f t="shared" si="65"/>
        <v>0</v>
      </c>
      <c r="P94" s="47">
        <v>0</v>
      </c>
      <c r="Q94" s="47">
        <f t="shared" si="78"/>
        <v>0</v>
      </c>
      <c r="R94" s="47">
        <v>0</v>
      </c>
      <c r="S94" s="47">
        <f t="shared" si="79"/>
        <v>0</v>
      </c>
      <c r="T94" s="59"/>
      <c r="U94" s="15"/>
      <c r="V94" s="15"/>
    </row>
    <row r="95" spans="1:22" ht="45.75" customHeight="1" x14ac:dyDescent="0.25">
      <c r="A95" s="35" t="s">
        <v>78</v>
      </c>
      <c r="B95" s="36" t="s">
        <v>79</v>
      </c>
      <c r="C95" s="37" t="s">
        <v>20</v>
      </c>
      <c r="D95" s="47">
        <v>0</v>
      </c>
      <c r="E95" s="47">
        <v>0</v>
      </c>
      <c r="F95" s="47">
        <v>0</v>
      </c>
      <c r="G95" s="47">
        <v>0</v>
      </c>
      <c r="H95" s="47">
        <v>0</v>
      </c>
      <c r="I95" s="47">
        <f t="shared" si="64"/>
        <v>0</v>
      </c>
      <c r="J95" s="47">
        <v>0</v>
      </c>
      <c r="K95" s="47">
        <v>0</v>
      </c>
      <c r="L95" s="47">
        <v>0</v>
      </c>
      <c r="M95" s="47">
        <v>0</v>
      </c>
      <c r="N95" s="47">
        <v>0</v>
      </c>
      <c r="O95" s="47">
        <f t="shared" si="65"/>
        <v>0</v>
      </c>
      <c r="P95" s="47">
        <v>0</v>
      </c>
      <c r="Q95" s="47">
        <f t="shared" si="78"/>
        <v>0</v>
      </c>
      <c r="R95" s="47">
        <v>0</v>
      </c>
      <c r="S95" s="47">
        <f t="shared" si="79"/>
        <v>0</v>
      </c>
      <c r="T95" s="59"/>
      <c r="U95" s="15"/>
      <c r="V95" s="15"/>
    </row>
    <row r="96" spans="1:22" ht="35.25" customHeight="1" x14ac:dyDescent="0.25">
      <c r="A96" s="35" t="s">
        <v>80</v>
      </c>
      <c r="B96" s="36" t="s">
        <v>81</v>
      </c>
      <c r="C96" s="37" t="s">
        <v>20</v>
      </c>
      <c r="D96" s="47">
        <v>0</v>
      </c>
      <c r="E96" s="47">
        <v>0</v>
      </c>
      <c r="F96" s="47">
        <v>0</v>
      </c>
      <c r="G96" s="47">
        <v>0</v>
      </c>
      <c r="H96" s="47">
        <v>0</v>
      </c>
      <c r="I96" s="47">
        <f t="shared" si="64"/>
        <v>0</v>
      </c>
      <c r="J96" s="47">
        <v>0</v>
      </c>
      <c r="K96" s="47">
        <v>0</v>
      </c>
      <c r="L96" s="47">
        <v>0</v>
      </c>
      <c r="M96" s="47">
        <v>0</v>
      </c>
      <c r="N96" s="47">
        <v>0</v>
      </c>
      <c r="O96" s="47">
        <f t="shared" si="65"/>
        <v>0</v>
      </c>
      <c r="P96" s="47">
        <v>0</v>
      </c>
      <c r="Q96" s="47">
        <f t="shared" ref="Q96:Q99" si="80">M96-K96</f>
        <v>0</v>
      </c>
      <c r="R96" s="47">
        <v>0</v>
      </c>
      <c r="S96" s="47">
        <f t="shared" ref="S96:S99" si="81">IF(K96=0,0,Q96/K96*100)</f>
        <v>0</v>
      </c>
      <c r="T96" s="59"/>
      <c r="U96" s="15"/>
      <c r="V96" s="15"/>
    </row>
    <row r="97" spans="1:22" ht="32.25" customHeight="1" x14ac:dyDescent="0.25">
      <c r="A97" s="32" t="s">
        <v>82</v>
      </c>
      <c r="B97" s="33" t="s">
        <v>83</v>
      </c>
      <c r="C97" s="34" t="s">
        <v>20</v>
      </c>
      <c r="D97" s="49">
        <v>0</v>
      </c>
      <c r="E97" s="49">
        <v>0</v>
      </c>
      <c r="F97" s="49">
        <v>0</v>
      </c>
      <c r="G97" s="49">
        <v>0</v>
      </c>
      <c r="H97" s="49">
        <v>0</v>
      </c>
      <c r="I97" s="49">
        <f t="shared" si="64"/>
        <v>0</v>
      </c>
      <c r="J97" s="49">
        <v>0</v>
      </c>
      <c r="K97" s="49">
        <v>0</v>
      </c>
      <c r="L97" s="49">
        <v>0</v>
      </c>
      <c r="M97" s="49">
        <f>M98+M99</f>
        <v>0</v>
      </c>
      <c r="N97" s="49">
        <v>0</v>
      </c>
      <c r="O97" s="49">
        <f t="shared" si="65"/>
        <v>0</v>
      </c>
      <c r="P97" s="49">
        <v>0</v>
      </c>
      <c r="Q97" s="49">
        <f t="shared" si="80"/>
        <v>0</v>
      </c>
      <c r="R97" s="49">
        <v>0</v>
      </c>
      <c r="S97" s="49">
        <f t="shared" si="81"/>
        <v>0</v>
      </c>
      <c r="T97" s="49"/>
      <c r="U97" s="15"/>
      <c r="V97" s="15"/>
    </row>
    <row r="98" spans="1:22" ht="48" customHeight="1" x14ac:dyDescent="0.25">
      <c r="A98" s="35" t="s">
        <v>84</v>
      </c>
      <c r="B98" s="36" t="s">
        <v>85</v>
      </c>
      <c r="C98" s="37" t="s">
        <v>20</v>
      </c>
      <c r="D98" s="47">
        <v>0</v>
      </c>
      <c r="E98" s="47">
        <v>0</v>
      </c>
      <c r="F98" s="47">
        <v>0</v>
      </c>
      <c r="G98" s="47">
        <v>0</v>
      </c>
      <c r="H98" s="47">
        <v>0</v>
      </c>
      <c r="I98" s="47">
        <f t="shared" si="64"/>
        <v>0</v>
      </c>
      <c r="J98" s="47">
        <v>0</v>
      </c>
      <c r="K98" s="47">
        <v>0</v>
      </c>
      <c r="L98" s="47">
        <v>0</v>
      </c>
      <c r="M98" s="47">
        <v>0</v>
      </c>
      <c r="N98" s="47">
        <v>0</v>
      </c>
      <c r="O98" s="47">
        <f t="shared" si="65"/>
        <v>0</v>
      </c>
      <c r="P98" s="47">
        <v>0</v>
      </c>
      <c r="Q98" s="47">
        <f t="shared" si="80"/>
        <v>0</v>
      </c>
      <c r="R98" s="47">
        <v>0</v>
      </c>
      <c r="S98" s="47">
        <f t="shared" si="81"/>
        <v>0</v>
      </c>
      <c r="T98" s="59"/>
      <c r="U98" s="15"/>
      <c r="V98" s="15"/>
    </row>
    <row r="99" spans="1:22" ht="45" customHeight="1" x14ac:dyDescent="0.25">
      <c r="A99" s="35" t="s">
        <v>86</v>
      </c>
      <c r="B99" s="36" t="s">
        <v>87</v>
      </c>
      <c r="C99" s="37" t="s">
        <v>20</v>
      </c>
      <c r="D99" s="47">
        <v>0</v>
      </c>
      <c r="E99" s="47">
        <v>0</v>
      </c>
      <c r="F99" s="47">
        <v>0</v>
      </c>
      <c r="G99" s="47">
        <v>0</v>
      </c>
      <c r="H99" s="47">
        <v>0</v>
      </c>
      <c r="I99" s="47">
        <f t="shared" si="64"/>
        <v>0</v>
      </c>
      <c r="J99" s="47">
        <v>0</v>
      </c>
      <c r="K99" s="47">
        <v>0</v>
      </c>
      <c r="L99" s="47">
        <v>0</v>
      </c>
      <c r="M99" s="47">
        <v>0</v>
      </c>
      <c r="N99" s="47">
        <v>0</v>
      </c>
      <c r="O99" s="47">
        <f t="shared" si="65"/>
        <v>0</v>
      </c>
      <c r="P99" s="47">
        <v>0</v>
      </c>
      <c r="Q99" s="47">
        <f t="shared" si="80"/>
        <v>0</v>
      </c>
      <c r="R99" s="47">
        <v>0</v>
      </c>
      <c r="S99" s="47">
        <f t="shared" si="81"/>
        <v>0</v>
      </c>
      <c r="T99" s="59"/>
      <c r="U99" s="15"/>
      <c r="V99" s="15"/>
    </row>
    <row r="100" spans="1:22" ht="45" customHeight="1" x14ac:dyDescent="0.25">
      <c r="A100" s="29" t="s">
        <v>125</v>
      </c>
      <c r="B100" s="30" t="s">
        <v>126</v>
      </c>
      <c r="C100" s="31" t="s">
        <v>20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f t="shared" si="64"/>
        <v>0</v>
      </c>
      <c r="J100" s="50">
        <v>0</v>
      </c>
      <c r="K100" s="50">
        <v>0</v>
      </c>
      <c r="L100" s="50">
        <v>0</v>
      </c>
      <c r="M100" s="50">
        <f>M101+M102</f>
        <v>0</v>
      </c>
      <c r="N100" s="50">
        <v>0</v>
      </c>
      <c r="O100" s="50">
        <f t="shared" si="65"/>
        <v>0</v>
      </c>
      <c r="P100" s="50">
        <v>0</v>
      </c>
      <c r="Q100" s="50">
        <f t="shared" si="78"/>
        <v>0</v>
      </c>
      <c r="R100" s="50">
        <v>0</v>
      </c>
      <c r="S100" s="50">
        <f t="shared" si="79"/>
        <v>0</v>
      </c>
      <c r="T100" s="31"/>
      <c r="U100" s="15"/>
      <c r="V100" s="15"/>
    </row>
    <row r="101" spans="1:22" ht="39.75" customHeight="1" x14ac:dyDescent="0.25">
      <c r="A101" s="32" t="s">
        <v>127</v>
      </c>
      <c r="B101" s="33" t="s">
        <v>128</v>
      </c>
      <c r="C101" s="34" t="s">
        <v>20</v>
      </c>
      <c r="D101" s="49">
        <v>0</v>
      </c>
      <c r="E101" s="49">
        <v>0</v>
      </c>
      <c r="F101" s="49">
        <v>0</v>
      </c>
      <c r="G101" s="49">
        <v>0</v>
      </c>
      <c r="H101" s="49">
        <v>0</v>
      </c>
      <c r="I101" s="49">
        <f t="shared" si="64"/>
        <v>0</v>
      </c>
      <c r="J101" s="49">
        <v>0</v>
      </c>
      <c r="K101" s="49">
        <v>0</v>
      </c>
      <c r="L101" s="49">
        <v>0</v>
      </c>
      <c r="M101" s="49">
        <v>0</v>
      </c>
      <c r="N101" s="49">
        <v>0</v>
      </c>
      <c r="O101" s="49">
        <f t="shared" si="65"/>
        <v>0</v>
      </c>
      <c r="P101" s="49">
        <v>0</v>
      </c>
      <c r="Q101" s="49">
        <f t="shared" si="78"/>
        <v>0</v>
      </c>
      <c r="R101" s="49">
        <v>0</v>
      </c>
      <c r="S101" s="49">
        <f t="shared" si="79"/>
        <v>0</v>
      </c>
      <c r="T101" s="34"/>
      <c r="U101" s="15"/>
      <c r="V101" s="15"/>
    </row>
    <row r="102" spans="1:22" ht="46.5" customHeight="1" x14ac:dyDescent="0.25">
      <c r="A102" s="32" t="s">
        <v>129</v>
      </c>
      <c r="B102" s="33" t="s">
        <v>130</v>
      </c>
      <c r="C102" s="34" t="s">
        <v>20</v>
      </c>
      <c r="D102" s="49">
        <v>0</v>
      </c>
      <c r="E102" s="49">
        <v>0</v>
      </c>
      <c r="F102" s="49">
        <v>0</v>
      </c>
      <c r="G102" s="49">
        <v>0</v>
      </c>
      <c r="H102" s="49">
        <v>0</v>
      </c>
      <c r="I102" s="49">
        <f t="shared" si="64"/>
        <v>0</v>
      </c>
      <c r="J102" s="49">
        <v>0</v>
      </c>
      <c r="K102" s="49">
        <v>0</v>
      </c>
      <c r="L102" s="49">
        <v>0</v>
      </c>
      <c r="M102" s="49">
        <v>0</v>
      </c>
      <c r="N102" s="49">
        <v>0</v>
      </c>
      <c r="O102" s="49">
        <f t="shared" si="65"/>
        <v>0</v>
      </c>
      <c r="P102" s="49">
        <v>0</v>
      </c>
      <c r="Q102" s="49">
        <f t="shared" si="78"/>
        <v>0</v>
      </c>
      <c r="R102" s="49">
        <v>0</v>
      </c>
      <c r="S102" s="49">
        <f t="shared" si="79"/>
        <v>0</v>
      </c>
      <c r="T102" s="34"/>
      <c r="U102" s="15"/>
      <c r="V102" s="15"/>
    </row>
    <row r="103" spans="1:22" ht="33" customHeight="1" x14ac:dyDescent="0.25">
      <c r="A103" s="29" t="s">
        <v>88</v>
      </c>
      <c r="B103" s="30" t="s">
        <v>89</v>
      </c>
      <c r="C103" s="31" t="s">
        <v>20</v>
      </c>
      <c r="D103" s="50">
        <v>0</v>
      </c>
      <c r="E103" s="50">
        <f t="shared" ref="E103" si="82">SUM(E104:E104)</f>
        <v>6.9199734699999995</v>
      </c>
      <c r="F103" s="50">
        <v>0</v>
      </c>
      <c r="G103" s="50">
        <f t="shared" ref="G103" si="83">SUM(G104:G104)</f>
        <v>6.9199734699999995</v>
      </c>
      <c r="H103" s="50">
        <v>0</v>
      </c>
      <c r="I103" s="50">
        <f t="shared" si="64"/>
        <v>0</v>
      </c>
      <c r="J103" s="50">
        <v>0</v>
      </c>
      <c r="K103" s="50">
        <v>0</v>
      </c>
      <c r="L103" s="50">
        <v>0</v>
      </c>
      <c r="M103" s="50">
        <f>SUM(M104:M104)</f>
        <v>0</v>
      </c>
      <c r="N103" s="50">
        <v>0</v>
      </c>
      <c r="O103" s="50">
        <f t="shared" si="65"/>
        <v>0</v>
      </c>
      <c r="P103" s="50">
        <v>0</v>
      </c>
      <c r="Q103" s="50">
        <f t="shared" si="78"/>
        <v>0</v>
      </c>
      <c r="R103" s="50">
        <v>0</v>
      </c>
      <c r="S103" s="50">
        <f t="shared" si="79"/>
        <v>0</v>
      </c>
      <c r="T103" s="50"/>
      <c r="U103" s="15"/>
      <c r="V103" s="15"/>
    </row>
    <row r="104" spans="1:22" ht="36" customHeight="1" x14ac:dyDescent="0.25">
      <c r="A104" s="38" t="s">
        <v>88</v>
      </c>
      <c r="B104" s="39" t="s">
        <v>116</v>
      </c>
      <c r="C104" s="38" t="s">
        <v>55</v>
      </c>
      <c r="D104" s="47">
        <v>0</v>
      </c>
      <c r="E104" s="47">
        <v>6.9199734699999995</v>
      </c>
      <c r="F104" s="47">
        <v>0</v>
      </c>
      <c r="G104" s="47">
        <v>6.9199734699999995</v>
      </c>
      <c r="H104" s="47">
        <v>0</v>
      </c>
      <c r="I104" s="47">
        <f t="shared" si="64"/>
        <v>0</v>
      </c>
      <c r="J104" s="47">
        <v>0</v>
      </c>
      <c r="K104" s="47">
        <v>0</v>
      </c>
      <c r="L104" s="47">
        <v>0</v>
      </c>
      <c r="M104" s="47">
        <v>0</v>
      </c>
      <c r="N104" s="47">
        <v>0</v>
      </c>
      <c r="O104" s="47">
        <f t="shared" si="65"/>
        <v>0</v>
      </c>
      <c r="P104" s="47">
        <v>0</v>
      </c>
      <c r="Q104" s="47">
        <f t="shared" si="78"/>
        <v>0</v>
      </c>
      <c r="R104" s="47">
        <v>0</v>
      </c>
      <c r="S104" s="47">
        <f t="shared" si="79"/>
        <v>0</v>
      </c>
      <c r="T104" s="63"/>
      <c r="U104" s="15"/>
      <c r="V104" s="15"/>
    </row>
    <row r="105" spans="1:22" ht="60.75" customHeight="1" x14ac:dyDescent="0.25">
      <c r="A105" s="29" t="s">
        <v>123</v>
      </c>
      <c r="B105" s="30" t="s">
        <v>124</v>
      </c>
      <c r="C105" s="31" t="s">
        <v>20</v>
      </c>
      <c r="D105" s="50">
        <v>0</v>
      </c>
      <c r="E105" s="50">
        <v>0</v>
      </c>
      <c r="F105" s="50">
        <v>0</v>
      </c>
      <c r="G105" s="50">
        <v>0</v>
      </c>
      <c r="H105" s="50">
        <v>0</v>
      </c>
      <c r="I105" s="50">
        <f t="shared" si="64"/>
        <v>0</v>
      </c>
      <c r="J105" s="50">
        <v>0</v>
      </c>
      <c r="K105" s="50">
        <v>0</v>
      </c>
      <c r="L105" s="50">
        <v>0</v>
      </c>
      <c r="M105" s="50">
        <v>0</v>
      </c>
      <c r="N105" s="50">
        <v>0</v>
      </c>
      <c r="O105" s="50">
        <f t="shared" si="65"/>
        <v>0</v>
      </c>
      <c r="P105" s="50">
        <v>0</v>
      </c>
      <c r="Q105" s="50">
        <f t="shared" si="78"/>
        <v>0</v>
      </c>
      <c r="R105" s="50">
        <v>0</v>
      </c>
      <c r="S105" s="50">
        <f t="shared" si="79"/>
        <v>0</v>
      </c>
      <c r="T105" s="50"/>
      <c r="U105" s="15"/>
      <c r="V105" s="15"/>
    </row>
    <row r="106" spans="1:22" ht="31.5" x14ac:dyDescent="0.25">
      <c r="A106" s="29" t="s">
        <v>90</v>
      </c>
      <c r="B106" s="30" t="s">
        <v>91</v>
      </c>
      <c r="C106" s="31" t="s">
        <v>20</v>
      </c>
      <c r="D106" s="50">
        <v>0</v>
      </c>
      <c r="E106" s="50">
        <f>SUM(E107:E123)</f>
        <v>194.78396073577898</v>
      </c>
      <c r="F106" s="50">
        <v>0</v>
      </c>
      <c r="G106" s="50">
        <f t="shared" ref="G106" si="84">SUM(G107:G123)</f>
        <v>81.159486526666683</v>
      </c>
      <c r="H106" s="50">
        <v>0</v>
      </c>
      <c r="I106" s="50">
        <f t="shared" si="64"/>
        <v>113.62447420911229</v>
      </c>
      <c r="J106" s="50">
        <v>0</v>
      </c>
      <c r="K106" s="50">
        <v>0</v>
      </c>
      <c r="L106" s="50">
        <v>0</v>
      </c>
      <c r="M106" s="50">
        <f>SUM(M107:M123)</f>
        <v>82.98590437</v>
      </c>
      <c r="N106" s="50">
        <v>0</v>
      </c>
      <c r="O106" s="50">
        <f t="shared" si="65"/>
        <v>30.638569839112293</v>
      </c>
      <c r="P106" s="50">
        <v>0</v>
      </c>
      <c r="Q106" s="50">
        <f t="shared" si="78"/>
        <v>82.98590437</v>
      </c>
      <c r="R106" s="50">
        <v>0</v>
      </c>
      <c r="S106" s="50">
        <f t="shared" si="79"/>
        <v>0</v>
      </c>
      <c r="T106" s="50"/>
      <c r="U106" s="15"/>
      <c r="V106" s="15"/>
    </row>
    <row r="107" spans="1:22" ht="106.5" customHeight="1" x14ac:dyDescent="0.25">
      <c r="A107" s="38" t="s">
        <v>179</v>
      </c>
      <c r="B107" s="39" t="s">
        <v>117</v>
      </c>
      <c r="C107" s="38" t="s">
        <v>55</v>
      </c>
      <c r="D107" s="47">
        <v>0</v>
      </c>
      <c r="E107" s="47">
        <v>7.07314753</v>
      </c>
      <c r="F107" s="47">
        <v>0</v>
      </c>
      <c r="G107" s="47">
        <v>0</v>
      </c>
      <c r="H107" s="47">
        <v>0</v>
      </c>
      <c r="I107" s="47">
        <f t="shared" si="64"/>
        <v>7.07314753</v>
      </c>
      <c r="J107" s="47">
        <v>0</v>
      </c>
      <c r="K107" s="47">
        <v>0</v>
      </c>
      <c r="L107" s="47">
        <v>0</v>
      </c>
      <c r="M107" s="47">
        <v>2.8077636299999997</v>
      </c>
      <c r="N107" s="47">
        <v>0</v>
      </c>
      <c r="O107" s="47">
        <f t="shared" si="65"/>
        <v>4.2653838999999998</v>
      </c>
      <c r="P107" s="47">
        <v>0</v>
      </c>
      <c r="Q107" s="47">
        <f t="shared" ref="Q107:Q123" si="85">M107-K107</f>
        <v>2.8077636299999997</v>
      </c>
      <c r="R107" s="47">
        <v>0</v>
      </c>
      <c r="S107" s="47">
        <f t="shared" ref="S107:S123" si="86">IF(K107=0,0,Q107/K107*100)</f>
        <v>0</v>
      </c>
      <c r="T107" s="59" t="s">
        <v>182</v>
      </c>
    </row>
    <row r="108" spans="1:22" s="14" customFormat="1" ht="15.75" customHeight="1" x14ac:dyDescent="0.25">
      <c r="A108" s="38" t="s">
        <v>179</v>
      </c>
      <c r="B108" s="39" t="s">
        <v>118</v>
      </c>
      <c r="C108" s="38" t="s">
        <v>55</v>
      </c>
      <c r="D108" s="47">
        <v>0</v>
      </c>
      <c r="E108" s="47">
        <v>7.7774123199999998</v>
      </c>
      <c r="F108" s="47">
        <v>0</v>
      </c>
      <c r="G108" s="47">
        <v>7.7774123199999998</v>
      </c>
      <c r="H108" s="47">
        <v>0</v>
      </c>
      <c r="I108" s="47">
        <f t="shared" si="64"/>
        <v>0</v>
      </c>
      <c r="J108" s="47">
        <v>0</v>
      </c>
      <c r="K108" s="47">
        <v>0</v>
      </c>
      <c r="L108" s="47">
        <v>0</v>
      </c>
      <c r="M108" s="47">
        <v>0</v>
      </c>
      <c r="N108" s="47">
        <v>0</v>
      </c>
      <c r="O108" s="47">
        <f t="shared" si="65"/>
        <v>0</v>
      </c>
      <c r="P108" s="47">
        <v>0</v>
      </c>
      <c r="Q108" s="47">
        <f t="shared" si="85"/>
        <v>0</v>
      </c>
      <c r="R108" s="47">
        <v>0</v>
      </c>
      <c r="S108" s="47">
        <f t="shared" si="86"/>
        <v>0</v>
      </c>
      <c r="T108" s="63"/>
    </row>
    <row r="109" spans="1:22" s="14" customFormat="1" ht="117.75" customHeight="1" x14ac:dyDescent="0.25">
      <c r="A109" s="38" t="s">
        <v>179</v>
      </c>
      <c r="B109" s="39" t="s">
        <v>147</v>
      </c>
      <c r="C109" s="38" t="s">
        <v>55</v>
      </c>
      <c r="D109" s="47">
        <v>0</v>
      </c>
      <c r="E109" s="47">
        <v>6.3892318203749019</v>
      </c>
      <c r="F109" s="47">
        <v>0</v>
      </c>
      <c r="G109" s="47">
        <v>0</v>
      </c>
      <c r="H109" s="47">
        <v>0</v>
      </c>
      <c r="I109" s="47">
        <f t="shared" si="64"/>
        <v>6.3892318203749019</v>
      </c>
      <c r="J109" s="47">
        <v>0</v>
      </c>
      <c r="K109" s="47">
        <v>0</v>
      </c>
      <c r="L109" s="47">
        <v>0</v>
      </c>
      <c r="M109" s="47">
        <v>6.1619880800000004</v>
      </c>
      <c r="N109" s="47">
        <v>0</v>
      </c>
      <c r="O109" s="47">
        <f t="shared" si="65"/>
        <v>0.22724374037490147</v>
      </c>
      <c r="P109" s="47">
        <v>0</v>
      </c>
      <c r="Q109" s="47">
        <f t="shared" si="85"/>
        <v>6.1619880800000004</v>
      </c>
      <c r="R109" s="47">
        <v>0</v>
      </c>
      <c r="S109" s="47">
        <f t="shared" si="86"/>
        <v>0</v>
      </c>
      <c r="T109" s="59" t="s">
        <v>182</v>
      </c>
    </row>
    <row r="110" spans="1:22" ht="94.5" x14ac:dyDescent="0.25">
      <c r="A110" s="38" t="s">
        <v>179</v>
      </c>
      <c r="B110" s="39" t="s">
        <v>148</v>
      </c>
      <c r="C110" s="38" t="s">
        <v>55</v>
      </c>
      <c r="D110" s="47">
        <v>0</v>
      </c>
      <c r="E110" s="47">
        <v>4.0540254831807481</v>
      </c>
      <c r="F110" s="47">
        <v>0</v>
      </c>
      <c r="G110" s="47">
        <v>0</v>
      </c>
      <c r="H110" s="47">
        <v>0</v>
      </c>
      <c r="I110" s="47">
        <f t="shared" si="64"/>
        <v>4.0540254831807481</v>
      </c>
      <c r="J110" s="47">
        <v>0</v>
      </c>
      <c r="K110" s="47">
        <v>0</v>
      </c>
      <c r="L110" s="47">
        <v>0</v>
      </c>
      <c r="M110" s="47">
        <v>2.5055187800000001</v>
      </c>
      <c r="N110" s="47">
        <v>0</v>
      </c>
      <c r="O110" s="47">
        <f t="shared" si="65"/>
        <v>1.548506703180748</v>
      </c>
      <c r="P110" s="47">
        <v>0</v>
      </c>
      <c r="Q110" s="47">
        <f t="shared" si="85"/>
        <v>2.5055187800000001</v>
      </c>
      <c r="R110" s="47">
        <v>0</v>
      </c>
      <c r="S110" s="47">
        <f t="shared" si="86"/>
        <v>0</v>
      </c>
      <c r="T110" s="59" t="s">
        <v>182</v>
      </c>
    </row>
    <row r="111" spans="1:22" ht="94.5" x14ac:dyDescent="0.25">
      <c r="A111" s="38" t="s">
        <v>179</v>
      </c>
      <c r="B111" s="39" t="s">
        <v>149</v>
      </c>
      <c r="C111" s="38" t="s">
        <v>55</v>
      </c>
      <c r="D111" s="47">
        <v>0</v>
      </c>
      <c r="E111" s="47">
        <v>4.4891657893876857</v>
      </c>
      <c r="F111" s="47">
        <v>0</v>
      </c>
      <c r="G111" s="47">
        <v>0</v>
      </c>
      <c r="H111" s="47">
        <v>0</v>
      </c>
      <c r="I111" s="47">
        <f t="shared" si="64"/>
        <v>4.4891657893876857</v>
      </c>
      <c r="J111" s="47">
        <v>0</v>
      </c>
      <c r="K111" s="47">
        <v>0</v>
      </c>
      <c r="L111" s="47">
        <v>0</v>
      </c>
      <c r="M111" s="47">
        <v>3.9113714100000001</v>
      </c>
      <c r="N111" s="47">
        <v>0</v>
      </c>
      <c r="O111" s="47">
        <f t="shared" si="65"/>
        <v>0.57779437938768563</v>
      </c>
      <c r="P111" s="47">
        <v>0</v>
      </c>
      <c r="Q111" s="47">
        <f t="shared" si="85"/>
        <v>3.9113714100000001</v>
      </c>
      <c r="R111" s="47">
        <v>0</v>
      </c>
      <c r="S111" s="47">
        <f t="shared" si="86"/>
        <v>0</v>
      </c>
      <c r="T111" s="59" t="s">
        <v>182</v>
      </c>
    </row>
    <row r="112" spans="1:22" ht="63" x14ac:dyDescent="0.25">
      <c r="A112" s="38" t="s">
        <v>179</v>
      </c>
      <c r="B112" s="39" t="s">
        <v>150</v>
      </c>
      <c r="C112" s="38" t="s">
        <v>55</v>
      </c>
      <c r="D112" s="47">
        <v>0</v>
      </c>
      <c r="E112" s="47">
        <v>5.9472701846893976</v>
      </c>
      <c r="F112" s="47">
        <v>0</v>
      </c>
      <c r="G112" s="47">
        <v>0</v>
      </c>
      <c r="H112" s="47">
        <v>0</v>
      </c>
      <c r="I112" s="47">
        <f t="shared" si="64"/>
        <v>5.9472701846893976</v>
      </c>
      <c r="J112" s="47">
        <v>0</v>
      </c>
      <c r="K112" s="47">
        <v>0</v>
      </c>
      <c r="L112" s="47">
        <v>0</v>
      </c>
      <c r="M112" s="47">
        <v>0</v>
      </c>
      <c r="N112" s="47">
        <v>0</v>
      </c>
      <c r="O112" s="47">
        <f t="shared" si="65"/>
        <v>5.9472701846893976</v>
      </c>
      <c r="P112" s="47">
        <v>0</v>
      </c>
      <c r="Q112" s="47">
        <f t="shared" si="85"/>
        <v>0</v>
      </c>
      <c r="R112" s="47">
        <v>0</v>
      </c>
      <c r="S112" s="47">
        <f t="shared" si="86"/>
        <v>0</v>
      </c>
      <c r="T112" s="59"/>
    </row>
    <row r="113" spans="1:20" ht="94.5" x14ac:dyDescent="0.25">
      <c r="A113" s="38" t="s">
        <v>179</v>
      </c>
      <c r="B113" s="39" t="s">
        <v>151</v>
      </c>
      <c r="C113" s="38" t="s">
        <v>55</v>
      </c>
      <c r="D113" s="47">
        <v>0</v>
      </c>
      <c r="E113" s="47">
        <v>6.1246070067791889</v>
      </c>
      <c r="F113" s="47">
        <v>0</v>
      </c>
      <c r="G113" s="47">
        <v>0</v>
      </c>
      <c r="H113" s="47">
        <v>0</v>
      </c>
      <c r="I113" s="47">
        <f t="shared" si="64"/>
        <v>6.1246070067791889</v>
      </c>
      <c r="J113" s="47">
        <v>0</v>
      </c>
      <c r="K113" s="47">
        <v>0</v>
      </c>
      <c r="L113" s="47">
        <v>0</v>
      </c>
      <c r="M113" s="47">
        <v>6.5882019999999999</v>
      </c>
      <c r="N113" s="47">
        <v>0</v>
      </c>
      <c r="O113" s="47">
        <f t="shared" si="65"/>
        <v>-0.46359499322081099</v>
      </c>
      <c r="P113" s="47">
        <v>0</v>
      </c>
      <c r="Q113" s="47">
        <f t="shared" si="85"/>
        <v>6.5882019999999999</v>
      </c>
      <c r="R113" s="47">
        <v>0</v>
      </c>
      <c r="S113" s="47">
        <f t="shared" si="86"/>
        <v>0</v>
      </c>
      <c r="T113" s="59" t="s">
        <v>182</v>
      </c>
    </row>
    <row r="114" spans="1:20" ht="94.5" x14ac:dyDescent="0.25">
      <c r="A114" s="38" t="s">
        <v>179</v>
      </c>
      <c r="B114" s="39" t="s">
        <v>152</v>
      </c>
      <c r="C114" s="38" t="s">
        <v>55</v>
      </c>
      <c r="D114" s="47">
        <v>0</v>
      </c>
      <c r="E114" s="47">
        <v>6.5884056693505011</v>
      </c>
      <c r="F114" s="47">
        <v>0</v>
      </c>
      <c r="G114" s="47">
        <v>0</v>
      </c>
      <c r="H114" s="47">
        <v>0</v>
      </c>
      <c r="I114" s="47">
        <f t="shared" si="64"/>
        <v>6.5884056693505011</v>
      </c>
      <c r="J114" s="47">
        <v>0</v>
      </c>
      <c r="K114" s="47">
        <v>0</v>
      </c>
      <c r="L114" s="47">
        <v>0</v>
      </c>
      <c r="M114" s="47">
        <v>6.5882019999999999</v>
      </c>
      <c r="N114" s="47">
        <v>0</v>
      </c>
      <c r="O114" s="47">
        <f t="shared" si="65"/>
        <v>2.0366935050120105E-4</v>
      </c>
      <c r="P114" s="47">
        <v>0</v>
      </c>
      <c r="Q114" s="47">
        <f t="shared" si="85"/>
        <v>6.5882019999999999</v>
      </c>
      <c r="R114" s="47">
        <v>0</v>
      </c>
      <c r="S114" s="47">
        <f t="shared" si="86"/>
        <v>0</v>
      </c>
      <c r="T114" s="59" t="s">
        <v>182</v>
      </c>
    </row>
    <row r="115" spans="1:20" ht="94.5" x14ac:dyDescent="0.25">
      <c r="A115" s="38" t="s">
        <v>179</v>
      </c>
      <c r="B115" s="39" t="s">
        <v>153</v>
      </c>
      <c r="C115" s="38" t="s">
        <v>55</v>
      </c>
      <c r="D115" s="47">
        <v>0</v>
      </c>
      <c r="E115" s="47">
        <v>2.2847354540203759</v>
      </c>
      <c r="F115" s="47">
        <v>0</v>
      </c>
      <c r="G115" s="47">
        <v>0</v>
      </c>
      <c r="H115" s="47">
        <v>0</v>
      </c>
      <c r="I115" s="47">
        <f t="shared" si="64"/>
        <v>2.2847354540203759</v>
      </c>
      <c r="J115" s="47">
        <v>0</v>
      </c>
      <c r="K115" s="47">
        <v>0</v>
      </c>
      <c r="L115" s="47">
        <v>0</v>
      </c>
      <c r="M115" s="47">
        <v>0.42623050000000001</v>
      </c>
      <c r="N115" s="47">
        <v>0</v>
      </c>
      <c r="O115" s="47">
        <f t="shared" si="65"/>
        <v>1.858504954020376</v>
      </c>
      <c r="P115" s="47">
        <v>0</v>
      </c>
      <c r="Q115" s="47">
        <f t="shared" si="85"/>
        <v>0.42623050000000001</v>
      </c>
      <c r="R115" s="47">
        <v>0</v>
      </c>
      <c r="S115" s="47">
        <f t="shared" si="86"/>
        <v>0</v>
      </c>
      <c r="T115" s="59" t="s">
        <v>182</v>
      </c>
    </row>
    <row r="116" spans="1:20" ht="94.5" x14ac:dyDescent="0.25">
      <c r="A116" s="38" t="s">
        <v>179</v>
      </c>
      <c r="B116" s="39" t="s">
        <v>154</v>
      </c>
      <c r="C116" s="38" t="s">
        <v>55</v>
      </c>
      <c r="D116" s="47">
        <v>0</v>
      </c>
      <c r="E116" s="47">
        <v>6.6084062876355825</v>
      </c>
      <c r="F116" s="47">
        <v>0</v>
      </c>
      <c r="G116" s="47">
        <v>0</v>
      </c>
      <c r="H116" s="47">
        <v>0</v>
      </c>
      <c r="I116" s="47">
        <f t="shared" si="64"/>
        <v>6.6084062876355825</v>
      </c>
      <c r="J116" s="47">
        <v>0</v>
      </c>
      <c r="K116" s="47">
        <v>0</v>
      </c>
      <c r="L116" s="47">
        <v>0</v>
      </c>
      <c r="M116" s="47">
        <v>6.6082020000000004</v>
      </c>
      <c r="N116" s="47">
        <v>0</v>
      </c>
      <c r="O116" s="47">
        <f t="shared" si="65"/>
        <v>2.0428763558211216E-4</v>
      </c>
      <c r="P116" s="47">
        <v>0</v>
      </c>
      <c r="Q116" s="47">
        <f t="shared" si="85"/>
        <v>6.6082020000000004</v>
      </c>
      <c r="R116" s="47">
        <v>0</v>
      </c>
      <c r="S116" s="47">
        <f t="shared" si="86"/>
        <v>0</v>
      </c>
      <c r="T116" s="59" t="s">
        <v>182</v>
      </c>
    </row>
    <row r="117" spans="1:20" ht="94.5" x14ac:dyDescent="0.25">
      <c r="A117" s="38" t="s">
        <v>179</v>
      </c>
      <c r="B117" s="39" t="s">
        <v>119</v>
      </c>
      <c r="C117" s="38" t="s">
        <v>55</v>
      </c>
      <c r="D117" s="47">
        <v>0</v>
      </c>
      <c r="E117" s="47">
        <v>7.0186843894344531</v>
      </c>
      <c r="F117" s="47">
        <v>0</v>
      </c>
      <c r="G117" s="47">
        <v>0</v>
      </c>
      <c r="H117" s="47">
        <v>0</v>
      </c>
      <c r="I117" s="47">
        <f t="shared" si="64"/>
        <v>7.0186843894344531</v>
      </c>
      <c r="J117" s="47">
        <v>0</v>
      </c>
      <c r="K117" s="47">
        <v>0</v>
      </c>
      <c r="L117" s="47">
        <v>0</v>
      </c>
      <c r="M117" s="47">
        <v>4.6914016400000005</v>
      </c>
      <c r="N117" s="47">
        <v>0</v>
      </c>
      <c r="O117" s="47">
        <f t="shared" si="65"/>
        <v>2.3272827494344526</v>
      </c>
      <c r="P117" s="47">
        <v>0</v>
      </c>
      <c r="Q117" s="47">
        <f t="shared" si="85"/>
        <v>4.6914016400000005</v>
      </c>
      <c r="R117" s="47">
        <v>0</v>
      </c>
      <c r="S117" s="47">
        <f t="shared" si="86"/>
        <v>0</v>
      </c>
      <c r="T117" s="59" t="s">
        <v>182</v>
      </c>
    </row>
    <row r="118" spans="1:20" ht="47.25" x14ac:dyDescent="0.25">
      <c r="A118" s="38" t="s">
        <v>179</v>
      </c>
      <c r="B118" s="39" t="s">
        <v>120</v>
      </c>
      <c r="C118" s="38" t="s">
        <v>55</v>
      </c>
      <c r="D118" s="47">
        <v>0</v>
      </c>
      <c r="E118" s="47">
        <v>69.989789259077853</v>
      </c>
      <c r="F118" s="47">
        <v>0</v>
      </c>
      <c r="G118" s="47">
        <v>50.176241019999999</v>
      </c>
      <c r="H118" s="47">
        <v>0</v>
      </c>
      <c r="I118" s="47">
        <f t="shared" si="64"/>
        <v>19.813548239077853</v>
      </c>
      <c r="J118" s="47">
        <v>0</v>
      </c>
      <c r="K118" s="47">
        <v>0</v>
      </c>
      <c r="L118" s="47">
        <v>0</v>
      </c>
      <c r="M118" s="47">
        <v>14.40218423</v>
      </c>
      <c r="N118" s="47">
        <v>0</v>
      </c>
      <c r="O118" s="47">
        <f t="shared" si="65"/>
        <v>5.4113640090778539</v>
      </c>
      <c r="P118" s="47">
        <v>0</v>
      </c>
      <c r="Q118" s="47">
        <f t="shared" si="85"/>
        <v>14.40218423</v>
      </c>
      <c r="R118" s="47">
        <v>0</v>
      </c>
      <c r="S118" s="47">
        <f t="shared" si="86"/>
        <v>0</v>
      </c>
      <c r="T118" s="63" t="s">
        <v>184</v>
      </c>
    </row>
    <row r="119" spans="1:20" ht="63" x14ac:dyDescent="0.25">
      <c r="A119" s="38" t="s">
        <v>179</v>
      </c>
      <c r="B119" s="39" t="s">
        <v>121</v>
      </c>
      <c r="C119" s="38" t="s">
        <v>55</v>
      </c>
      <c r="D119" s="47">
        <v>0</v>
      </c>
      <c r="E119" s="47">
        <v>31.701956907181639</v>
      </c>
      <c r="F119" s="47">
        <v>0</v>
      </c>
      <c r="G119" s="47">
        <v>21.451663120000003</v>
      </c>
      <c r="H119" s="47">
        <v>0</v>
      </c>
      <c r="I119" s="47">
        <f t="shared" si="64"/>
        <v>10.250293787181636</v>
      </c>
      <c r="J119" s="47">
        <v>0</v>
      </c>
      <c r="K119" s="47">
        <v>0</v>
      </c>
      <c r="L119" s="47">
        <v>0</v>
      </c>
      <c r="M119" s="47">
        <v>7.2072071099999997</v>
      </c>
      <c r="N119" s="47">
        <v>0</v>
      </c>
      <c r="O119" s="47">
        <f t="shared" si="65"/>
        <v>3.0430866771816367</v>
      </c>
      <c r="P119" s="47">
        <v>0</v>
      </c>
      <c r="Q119" s="47">
        <f t="shared" si="85"/>
        <v>7.2072071099999997</v>
      </c>
      <c r="R119" s="47">
        <v>0</v>
      </c>
      <c r="S119" s="47">
        <f t="shared" si="86"/>
        <v>0</v>
      </c>
      <c r="T119" s="63" t="s">
        <v>184</v>
      </c>
    </row>
    <row r="120" spans="1:20" ht="31.5" x14ac:dyDescent="0.25">
      <c r="A120" s="38" t="s">
        <v>179</v>
      </c>
      <c r="B120" s="39" t="s">
        <v>180</v>
      </c>
      <c r="C120" s="38" t="s">
        <v>55</v>
      </c>
      <c r="D120" s="51">
        <v>0</v>
      </c>
      <c r="E120" s="51">
        <v>1.7541700666666666</v>
      </c>
      <c r="F120" s="51">
        <v>0</v>
      </c>
      <c r="G120" s="51">
        <v>1.75417006666667</v>
      </c>
      <c r="H120" s="51">
        <v>0</v>
      </c>
      <c r="I120" s="51">
        <f t="shared" si="64"/>
        <v>-3.3306690738754696E-15</v>
      </c>
      <c r="J120" s="51">
        <v>0</v>
      </c>
      <c r="K120" s="51">
        <v>0</v>
      </c>
      <c r="L120" s="51">
        <v>0</v>
      </c>
      <c r="M120" s="47">
        <v>0</v>
      </c>
      <c r="N120" s="47">
        <v>0</v>
      </c>
      <c r="O120" s="47">
        <f t="shared" si="65"/>
        <v>-3.3306690738754696E-15</v>
      </c>
      <c r="P120" s="47">
        <v>0</v>
      </c>
      <c r="Q120" s="47">
        <f t="shared" si="85"/>
        <v>0</v>
      </c>
      <c r="R120" s="47">
        <v>0</v>
      </c>
      <c r="S120" s="47">
        <f t="shared" si="86"/>
        <v>0</v>
      </c>
      <c r="T120" s="64"/>
    </row>
    <row r="121" spans="1:20" ht="33" customHeight="1" x14ac:dyDescent="0.25">
      <c r="A121" s="38" t="s">
        <v>179</v>
      </c>
      <c r="B121" s="39" t="s">
        <v>181</v>
      </c>
      <c r="C121" s="38" t="s">
        <v>55</v>
      </c>
      <c r="D121" s="51">
        <v>0</v>
      </c>
      <c r="E121" s="51">
        <f>74.5333333333333/1000</f>
        <v>7.4533333333333299E-2</v>
      </c>
      <c r="F121" s="51">
        <v>0</v>
      </c>
      <c r="G121" s="51">
        <v>0</v>
      </c>
      <c r="H121" s="51">
        <v>0</v>
      </c>
      <c r="I121" s="51">
        <f t="shared" si="64"/>
        <v>7.4533333333333299E-2</v>
      </c>
      <c r="J121" s="51">
        <v>0</v>
      </c>
      <c r="K121" s="51">
        <v>0</v>
      </c>
      <c r="L121" s="51">
        <v>0</v>
      </c>
      <c r="M121" s="47">
        <v>7.4533330000000009E-2</v>
      </c>
      <c r="N121" s="47">
        <v>0</v>
      </c>
      <c r="O121" s="47">
        <f t="shared" si="65"/>
        <v>3.3333332899454504E-9</v>
      </c>
      <c r="P121" s="47">
        <v>0</v>
      </c>
      <c r="Q121" s="47">
        <f t="shared" si="85"/>
        <v>7.4533330000000009E-2</v>
      </c>
      <c r="R121" s="47">
        <v>0</v>
      </c>
      <c r="S121" s="47">
        <f t="shared" si="86"/>
        <v>0</v>
      </c>
      <c r="T121" s="59" t="s">
        <v>187</v>
      </c>
    </row>
    <row r="122" spans="1:20" ht="44.25" customHeight="1" x14ac:dyDescent="0.25">
      <c r="A122" s="38" t="s">
        <v>179</v>
      </c>
      <c r="B122" s="39" t="s">
        <v>185</v>
      </c>
      <c r="C122" s="38" t="s">
        <v>55</v>
      </c>
      <c r="D122" s="51">
        <v>0</v>
      </c>
      <c r="E122" s="51">
        <v>0</v>
      </c>
      <c r="F122" s="51">
        <v>0</v>
      </c>
      <c r="G122" s="51">
        <v>0</v>
      </c>
      <c r="H122" s="51">
        <v>0</v>
      </c>
      <c r="I122" s="51">
        <f t="shared" si="64"/>
        <v>0</v>
      </c>
      <c r="J122" s="51">
        <v>0</v>
      </c>
      <c r="K122" s="51">
        <v>0</v>
      </c>
      <c r="L122" s="51">
        <v>0</v>
      </c>
      <c r="M122" s="47">
        <v>-0.51289412000000001</v>
      </c>
      <c r="N122" s="47">
        <v>0</v>
      </c>
      <c r="O122" s="47">
        <f t="shared" si="65"/>
        <v>0.51289412000000001</v>
      </c>
      <c r="P122" s="47">
        <v>0</v>
      </c>
      <c r="Q122" s="47">
        <f t="shared" ref="Q122" si="87">M122-K122</f>
        <v>-0.51289412000000001</v>
      </c>
      <c r="R122" s="47">
        <v>0</v>
      </c>
      <c r="S122" s="47">
        <f t="shared" ref="S122" si="88">IF(K122=0,0,Q122/K122*100)</f>
        <v>0</v>
      </c>
      <c r="T122" s="63" t="s">
        <v>190</v>
      </c>
    </row>
    <row r="123" spans="1:20" ht="54" customHeight="1" x14ac:dyDescent="0.25">
      <c r="A123" s="38" t="s">
        <v>179</v>
      </c>
      <c r="B123" s="39" t="s">
        <v>122</v>
      </c>
      <c r="C123" s="38" t="s">
        <v>55</v>
      </c>
      <c r="D123" s="47">
        <v>0</v>
      </c>
      <c r="E123" s="47">
        <v>26.908419234666667</v>
      </c>
      <c r="F123" s="47">
        <v>0</v>
      </c>
      <c r="G123" s="47">
        <v>0</v>
      </c>
      <c r="H123" s="47">
        <v>0</v>
      </c>
      <c r="I123" s="47">
        <f t="shared" si="64"/>
        <v>26.908419234666667</v>
      </c>
      <c r="J123" s="47">
        <v>0</v>
      </c>
      <c r="K123" s="47">
        <v>0</v>
      </c>
      <c r="L123" s="47">
        <v>0</v>
      </c>
      <c r="M123" s="47">
        <v>21.525993779999997</v>
      </c>
      <c r="N123" s="47">
        <v>0</v>
      </c>
      <c r="O123" s="47">
        <f t="shared" si="65"/>
        <v>5.3824254546666701</v>
      </c>
      <c r="P123" s="47">
        <v>0</v>
      </c>
      <c r="Q123" s="47">
        <f t="shared" si="85"/>
        <v>21.525993779999997</v>
      </c>
      <c r="R123" s="47">
        <v>0</v>
      </c>
      <c r="S123" s="47">
        <f t="shared" si="86"/>
        <v>0</v>
      </c>
      <c r="T123" s="63" t="s">
        <v>184</v>
      </c>
    </row>
  </sheetData>
  <autoFilter ref="A19:BO123">
    <filterColumn colId="19" showButton="0"/>
  </autoFilter>
  <mergeCells count="23">
    <mergeCell ref="F15:G17"/>
    <mergeCell ref="H15:I17"/>
    <mergeCell ref="J15:M16"/>
    <mergeCell ref="N15:O17"/>
    <mergeCell ref="P15:S16"/>
    <mergeCell ref="L17:M17"/>
    <mergeCell ref="P17:Q17"/>
    <mergeCell ref="R17:S17"/>
    <mergeCell ref="A12:T12"/>
    <mergeCell ref="A4:T4"/>
    <mergeCell ref="A5:T5"/>
    <mergeCell ref="A7:T7"/>
    <mergeCell ref="A8:T8"/>
    <mergeCell ref="A10:T10"/>
    <mergeCell ref="A13:T13"/>
    <mergeCell ref="A14:T14"/>
    <mergeCell ref="A15:A18"/>
    <mergeCell ref="B15:B18"/>
    <mergeCell ref="C15:C18"/>
    <mergeCell ref="D15:D18"/>
    <mergeCell ref="E15:E18"/>
    <mergeCell ref="T15:T18"/>
    <mergeCell ref="J17:K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Осв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2021-03-25T09:19:19Z</dcterms:modified>
</cp:coreProperties>
</file>