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em-fs.em-ens.ru\EM\Электромагистраль\Отдел ПРиТП\Инвестиции\!ОТЧЕТ\ПП 24\! 2021\4 квартал\"/>
    </mc:Choice>
  </mc:AlternateContent>
  <bookViews>
    <workbookView xWindow="0" yWindow="0" windowWidth="28800" windowHeight="12000"/>
  </bookViews>
  <sheets>
    <sheet name="1Ф" sheetId="1" r:id="rId1"/>
  </sheets>
  <definedNames>
    <definedName name="_xlnm._FilterDatabase" localSheetId="0" hidden="1">'1Ф'!$A$19:$AC$117</definedName>
    <definedName name="Z_500C2F4F_1743_499A_A051_20565DBF52B2_.wvu.PrintArea" localSheetId="0" hidden="1">'1Ф'!$A$1:$AC$106</definedName>
    <definedName name="_xlnm.Print_Area" localSheetId="0">'1Ф'!$A$1:$AC$117</definedName>
  </definedNames>
  <calcPr calcId="162913"/>
</workbook>
</file>

<file path=xl/calcChain.xml><?xml version="1.0" encoding="utf-8"?>
<calcChain xmlns="http://schemas.openxmlformats.org/spreadsheetml/2006/main">
  <c r="Y101" i="1" l="1"/>
  <c r="M101" i="1"/>
  <c r="S101" i="1" s="1"/>
  <c r="S100" i="1" s="1"/>
  <c r="G101" i="1"/>
  <c r="AB100" i="1"/>
  <c r="AA100" i="1"/>
  <c r="Z100" i="1"/>
  <c r="Y100" i="1"/>
  <c r="X100" i="1"/>
  <c r="W100" i="1"/>
  <c r="V100" i="1"/>
  <c r="U100" i="1"/>
  <c r="T100" i="1"/>
  <c r="Q100" i="1"/>
  <c r="P100" i="1"/>
  <c r="O100" i="1"/>
  <c r="N100" i="1"/>
  <c r="L100" i="1"/>
  <c r="K100" i="1"/>
  <c r="J100" i="1"/>
  <c r="I100" i="1"/>
  <c r="H100" i="1"/>
  <c r="G100" i="1"/>
  <c r="F100" i="1"/>
  <c r="E100" i="1"/>
  <c r="D100" i="1"/>
  <c r="M100" i="1" l="1"/>
  <c r="R101" i="1"/>
  <c r="R100" i="1" s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6" i="1"/>
  <c r="G52" i="1"/>
  <c r="G51" i="1"/>
  <c r="G50" i="1"/>
  <c r="G49" i="1"/>
  <c r="G48" i="1"/>
  <c r="D57" i="1" l="1"/>
  <c r="Y75" i="1"/>
  <c r="M49" i="1" l="1"/>
  <c r="M48" i="1" l="1"/>
  <c r="R102" i="1" l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46" i="1"/>
  <c r="R44" i="1"/>
  <c r="R43" i="1"/>
  <c r="R42" i="1"/>
  <c r="R41" i="1"/>
  <c r="R36" i="1"/>
  <c r="R35" i="1"/>
  <c r="R34" i="1"/>
  <c r="R32" i="1"/>
  <c r="R31" i="1"/>
  <c r="R30" i="1"/>
  <c r="H78" i="1"/>
  <c r="M78" i="1"/>
  <c r="R78" i="1" s="1"/>
  <c r="Y78" i="1"/>
  <c r="S78" i="1" l="1"/>
  <c r="G104" i="1"/>
  <c r="G103" i="1" s="1"/>
  <c r="R49" i="1"/>
  <c r="F103" i="1"/>
  <c r="F26" i="1" s="1"/>
  <c r="F24" i="1"/>
  <c r="F57" i="1"/>
  <c r="F55" i="1"/>
  <c r="F47" i="1"/>
  <c r="F45" i="1" s="1"/>
  <c r="G40" i="1"/>
  <c r="F40" i="1"/>
  <c r="F39" i="1" s="1"/>
  <c r="F38" i="1" s="1"/>
  <c r="F37" i="1" s="1"/>
  <c r="G33" i="1"/>
  <c r="R33" i="1" s="1"/>
  <c r="F33" i="1"/>
  <c r="G29" i="1"/>
  <c r="F29" i="1"/>
  <c r="G25" i="1"/>
  <c r="F25" i="1"/>
  <c r="G23" i="1"/>
  <c r="F23" i="1"/>
  <c r="D103" i="1"/>
  <c r="D26" i="1" s="1"/>
  <c r="D24" i="1"/>
  <c r="D55" i="1"/>
  <c r="D47" i="1"/>
  <c r="D45" i="1" s="1"/>
  <c r="D40" i="1"/>
  <c r="D39" i="1" s="1"/>
  <c r="D38" i="1" s="1"/>
  <c r="D37" i="1" s="1"/>
  <c r="D36" i="1" s="1"/>
  <c r="D33" i="1"/>
  <c r="D29" i="1"/>
  <c r="D25" i="1"/>
  <c r="D23" i="1"/>
  <c r="G55" i="1" l="1"/>
  <c r="G47" i="1"/>
  <c r="G39" i="1"/>
  <c r="R40" i="1"/>
  <c r="F54" i="1"/>
  <c r="F53" i="1" s="1"/>
  <c r="F22" i="1" s="1"/>
  <c r="F28" i="1"/>
  <c r="F21" i="1" s="1"/>
  <c r="D28" i="1"/>
  <c r="D21" i="1" s="1"/>
  <c r="G57" i="1"/>
  <c r="D54" i="1"/>
  <c r="D53" i="1" s="1"/>
  <c r="D22" i="1" s="1"/>
  <c r="D20" i="1" s="1"/>
  <c r="D120" i="1" s="1"/>
  <c r="F20" i="1" l="1"/>
  <c r="F120" i="1" s="1"/>
  <c r="G54" i="1"/>
  <c r="G24" i="1"/>
  <c r="G38" i="1"/>
  <c r="R39" i="1"/>
  <c r="G45" i="1"/>
  <c r="G26" i="1"/>
  <c r="G37" i="1" l="1"/>
  <c r="R37" i="1" s="1"/>
  <c r="R38" i="1"/>
  <c r="G28" i="1"/>
  <c r="G53" i="1"/>
  <c r="G21" i="1" l="1"/>
  <c r="R28" i="1"/>
  <c r="G22" i="1"/>
  <c r="G20" i="1" l="1"/>
  <c r="G120" i="1" s="1"/>
  <c r="AB103" i="1" l="1"/>
  <c r="AB26" i="1" s="1"/>
  <c r="AA103" i="1"/>
  <c r="AA26" i="1" s="1"/>
  <c r="Z103" i="1"/>
  <c r="Z26" i="1" s="1"/>
  <c r="X103" i="1"/>
  <c r="X26" i="1" s="1"/>
  <c r="W103" i="1"/>
  <c r="W26" i="1" s="1"/>
  <c r="V103" i="1"/>
  <c r="V26" i="1" s="1"/>
  <c r="U103" i="1"/>
  <c r="U26" i="1" s="1"/>
  <c r="T103" i="1"/>
  <c r="T26" i="1" s="1"/>
  <c r="AB24" i="1"/>
  <c r="AA24" i="1"/>
  <c r="Z24" i="1"/>
  <c r="X24" i="1"/>
  <c r="W24" i="1"/>
  <c r="V24" i="1"/>
  <c r="U24" i="1"/>
  <c r="T24" i="1"/>
  <c r="AB57" i="1"/>
  <c r="AA57" i="1"/>
  <c r="Z57" i="1"/>
  <c r="X57" i="1"/>
  <c r="W57" i="1"/>
  <c r="V57" i="1"/>
  <c r="U57" i="1"/>
  <c r="T57" i="1"/>
  <c r="AB55" i="1"/>
  <c r="AA55" i="1"/>
  <c r="AA54" i="1" s="1"/>
  <c r="AA53" i="1" s="1"/>
  <c r="AA22" i="1" s="1"/>
  <c r="Z55" i="1"/>
  <c r="Z54" i="1" s="1"/>
  <c r="Z53" i="1" s="1"/>
  <c r="Z22" i="1" s="1"/>
  <c r="X55" i="1"/>
  <c r="X54" i="1" s="1"/>
  <c r="X53" i="1" s="1"/>
  <c r="X22" i="1" s="1"/>
  <c r="W55" i="1"/>
  <c r="W54" i="1" s="1"/>
  <c r="W53" i="1" s="1"/>
  <c r="W22" i="1" s="1"/>
  <c r="V55" i="1"/>
  <c r="V54" i="1" s="1"/>
  <c r="V53" i="1" s="1"/>
  <c r="V22" i="1" s="1"/>
  <c r="U55" i="1"/>
  <c r="U54" i="1" s="1"/>
  <c r="U53" i="1" s="1"/>
  <c r="U22" i="1" s="1"/>
  <c r="T55" i="1"/>
  <c r="T54" i="1" s="1"/>
  <c r="T53" i="1" s="1"/>
  <c r="T22" i="1" s="1"/>
  <c r="AB47" i="1"/>
  <c r="AB45" i="1" s="1"/>
  <c r="AB29" i="1" s="1"/>
  <c r="AB21" i="1" s="1"/>
  <c r="AA47" i="1"/>
  <c r="AA45" i="1" s="1"/>
  <c r="AA29" i="1" s="1"/>
  <c r="AA21" i="1" s="1"/>
  <c r="Z47" i="1"/>
  <c r="Z45" i="1" s="1"/>
  <c r="Z29" i="1" s="1"/>
  <c r="Z21" i="1" s="1"/>
  <c r="X47" i="1"/>
  <c r="X45" i="1" s="1"/>
  <c r="X29" i="1" s="1"/>
  <c r="X21" i="1" s="1"/>
  <c r="W47" i="1"/>
  <c r="W45" i="1" s="1"/>
  <c r="W29" i="1" s="1"/>
  <c r="W21" i="1" s="1"/>
  <c r="V47" i="1"/>
  <c r="V45" i="1" s="1"/>
  <c r="V29" i="1" s="1"/>
  <c r="V21" i="1" s="1"/>
  <c r="U47" i="1"/>
  <c r="U45" i="1" s="1"/>
  <c r="U29" i="1" s="1"/>
  <c r="U21" i="1" s="1"/>
  <c r="T47" i="1"/>
  <c r="T45" i="1" s="1"/>
  <c r="T29" i="1" s="1"/>
  <c r="T21" i="1" s="1"/>
  <c r="AB25" i="1"/>
  <c r="AA25" i="1"/>
  <c r="Z25" i="1"/>
  <c r="Y25" i="1"/>
  <c r="X25" i="1"/>
  <c r="W25" i="1"/>
  <c r="V25" i="1"/>
  <c r="U25" i="1"/>
  <c r="T25" i="1"/>
  <c r="S25" i="1"/>
  <c r="AB23" i="1"/>
  <c r="AA23" i="1"/>
  <c r="Z23" i="1"/>
  <c r="Y23" i="1"/>
  <c r="X23" i="1"/>
  <c r="W23" i="1"/>
  <c r="V23" i="1"/>
  <c r="U23" i="1"/>
  <c r="T23" i="1"/>
  <c r="S23" i="1"/>
  <c r="M117" i="1"/>
  <c r="R117" i="1" s="1"/>
  <c r="H117" i="1"/>
  <c r="M116" i="1"/>
  <c r="R116" i="1" s="1"/>
  <c r="H116" i="1"/>
  <c r="M115" i="1"/>
  <c r="R115" i="1" s="1"/>
  <c r="H115" i="1"/>
  <c r="M114" i="1"/>
  <c r="R114" i="1" s="1"/>
  <c r="H114" i="1"/>
  <c r="M113" i="1"/>
  <c r="R113" i="1" s="1"/>
  <c r="H113" i="1"/>
  <c r="M112" i="1"/>
  <c r="R112" i="1" s="1"/>
  <c r="H112" i="1"/>
  <c r="M111" i="1"/>
  <c r="R111" i="1" s="1"/>
  <c r="H111" i="1"/>
  <c r="M110" i="1"/>
  <c r="R110" i="1" s="1"/>
  <c r="H110" i="1"/>
  <c r="Y109" i="1"/>
  <c r="H109" i="1"/>
  <c r="M108" i="1"/>
  <c r="R108" i="1" s="1"/>
  <c r="H108" i="1"/>
  <c r="M107" i="1"/>
  <c r="R107" i="1" s="1"/>
  <c r="H107" i="1"/>
  <c r="M106" i="1"/>
  <c r="R106" i="1" s="1"/>
  <c r="H106" i="1"/>
  <c r="M105" i="1"/>
  <c r="R105" i="1" s="1"/>
  <c r="H105" i="1"/>
  <c r="M104" i="1"/>
  <c r="H104" i="1"/>
  <c r="Q103" i="1"/>
  <c r="Q26" i="1" s="1"/>
  <c r="O103" i="1"/>
  <c r="O26" i="1" s="1"/>
  <c r="N103" i="1"/>
  <c r="N26" i="1" s="1"/>
  <c r="L103" i="1"/>
  <c r="L26" i="1" s="1"/>
  <c r="K103" i="1"/>
  <c r="K26" i="1" s="1"/>
  <c r="J103" i="1"/>
  <c r="J26" i="1" s="1"/>
  <c r="I103" i="1"/>
  <c r="I26" i="1" s="1"/>
  <c r="H24" i="1"/>
  <c r="Q24" i="1"/>
  <c r="O24" i="1"/>
  <c r="N24" i="1"/>
  <c r="L24" i="1"/>
  <c r="K24" i="1"/>
  <c r="J24" i="1"/>
  <c r="I24" i="1"/>
  <c r="M81" i="1"/>
  <c r="H81" i="1"/>
  <c r="M80" i="1"/>
  <c r="H80" i="1"/>
  <c r="M79" i="1"/>
  <c r="H79" i="1"/>
  <c r="M77" i="1"/>
  <c r="H77" i="1"/>
  <c r="M76" i="1"/>
  <c r="H76" i="1"/>
  <c r="M75" i="1"/>
  <c r="R75" i="1" s="1"/>
  <c r="H75" i="1"/>
  <c r="M74" i="1"/>
  <c r="H74" i="1"/>
  <c r="M73" i="1"/>
  <c r="H73" i="1"/>
  <c r="M72" i="1"/>
  <c r="H72" i="1"/>
  <c r="M71" i="1"/>
  <c r="R71" i="1" s="1"/>
  <c r="H71" i="1"/>
  <c r="M70" i="1"/>
  <c r="H70" i="1"/>
  <c r="M69" i="1"/>
  <c r="R69" i="1" s="1"/>
  <c r="H69" i="1"/>
  <c r="Y68" i="1"/>
  <c r="H68" i="1"/>
  <c r="M67" i="1"/>
  <c r="H67" i="1"/>
  <c r="M66" i="1"/>
  <c r="H66" i="1"/>
  <c r="Y65" i="1"/>
  <c r="H65" i="1"/>
  <c r="Y64" i="1"/>
  <c r="H64" i="1"/>
  <c r="M63" i="1"/>
  <c r="H63" i="1"/>
  <c r="Y62" i="1"/>
  <c r="H62" i="1"/>
  <c r="Y61" i="1"/>
  <c r="H61" i="1"/>
  <c r="Y60" i="1"/>
  <c r="H60" i="1"/>
  <c r="M59" i="1"/>
  <c r="H59" i="1"/>
  <c r="Y58" i="1"/>
  <c r="H58" i="1"/>
  <c r="Q57" i="1"/>
  <c r="O57" i="1"/>
  <c r="N57" i="1"/>
  <c r="L57" i="1"/>
  <c r="K57" i="1"/>
  <c r="J57" i="1"/>
  <c r="I57" i="1"/>
  <c r="P55" i="1"/>
  <c r="H56" i="1"/>
  <c r="H55" i="1" s="1"/>
  <c r="Q55" i="1"/>
  <c r="O55" i="1"/>
  <c r="N55" i="1"/>
  <c r="L55" i="1"/>
  <c r="K55" i="1"/>
  <c r="J55" i="1"/>
  <c r="I55" i="1"/>
  <c r="M52" i="1"/>
  <c r="R52" i="1" s="1"/>
  <c r="H52" i="1"/>
  <c r="M51" i="1"/>
  <c r="R51" i="1" s="1"/>
  <c r="H51" i="1"/>
  <c r="H50" i="1"/>
  <c r="H49" i="1"/>
  <c r="H48" i="1"/>
  <c r="S48" i="1" s="1"/>
  <c r="Q47" i="1"/>
  <c r="Q45" i="1" s="1"/>
  <c r="Q29" i="1" s="1"/>
  <c r="Q21" i="1" s="1"/>
  <c r="O47" i="1"/>
  <c r="O45" i="1" s="1"/>
  <c r="O29" i="1" s="1"/>
  <c r="O21" i="1" s="1"/>
  <c r="N47" i="1"/>
  <c r="N45" i="1" s="1"/>
  <c r="N29" i="1" s="1"/>
  <c r="N21" i="1" s="1"/>
  <c r="L47" i="1"/>
  <c r="L45" i="1" s="1"/>
  <c r="L29" i="1" s="1"/>
  <c r="L21" i="1" s="1"/>
  <c r="K47" i="1"/>
  <c r="K45" i="1" s="1"/>
  <c r="K29" i="1" s="1"/>
  <c r="K21" i="1" s="1"/>
  <c r="J47" i="1"/>
  <c r="J45" i="1" s="1"/>
  <c r="J29" i="1" s="1"/>
  <c r="J21" i="1" s="1"/>
  <c r="I47" i="1"/>
  <c r="I45" i="1" s="1"/>
  <c r="I29" i="1" s="1"/>
  <c r="I21" i="1" s="1"/>
  <c r="Q25" i="1"/>
  <c r="P25" i="1"/>
  <c r="O25" i="1"/>
  <c r="N25" i="1"/>
  <c r="M25" i="1"/>
  <c r="R25" i="1" s="1"/>
  <c r="L25" i="1"/>
  <c r="K25" i="1"/>
  <c r="J25" i="1"/>
  <c r="I25" i="1"/>
  <c r="H25" i="1"/>
  <c r="Q23" i="1"/>
  <c r="P23" i="1"/>
  <c r="O23" i="1"/>
  <c r="N23" i="1"/>
  <c r="M23" i="1"/>
  <c r="R23" i="1" s="1"/>
  <c r="L23" i="1"/>
  <c r="K23" i="1"/>
  <c r="J23" i="1"/>
  <c r="I23" i="1"/>
  <c r="H23" i="1"/>
  <c r="J54" i="1" l="1"/>
  <c r="J53" i="1" s="1"/>
  <c r="J22" i="1" s="1"/>
  <c r="AB54" i="1"/>
  <c r="AB53" i="1" s="1"/>
  <c r="AB22" i="1" s="1"/>
  <c r="AB20" i="1" s="1"/>
  <c r="S66" i="1"/>
  <c r="R66" i="1"/>
  <c r="S73" i="1"/>
  <c r="R73" i="1"/>
  <c r="S70" i="1"/>
  <c r="R70" i="1"/>
  <c r="S67" i="1"/>
  <c r="R67" i="1"/>
  <c r="S76" i="1"/>
  <c r="R76" i="1"/>
  <c r="S104" i="1"/>
  <c r="R104" i="1"/>
  <c r="S59" i="1"/>
  <c r="R59" i="1"/>
  <c r="S77" i="1"/>
  <c r="R77" i="1"/>
  <c r="S74" i="1"/>
  <c r="R74" i="1"/>
  <c r="S79" i="1"/>
  <c r="R79" i="1"/>
  <c r="S63" i="1"/>
  <c r="R63" i="1"/>
  <c r="S80" i="1"/>
  <c r="R80" i="1"/>
  <c r="S72" i="1"/>
  <c r="R72" i="1"/>
  <c r="S81" i="1"/>
  <c r="R81" i="1"/>
  <c r="S71" i="1"/>
  <c r="M60" i="1"/>
  <c r="R60" i="1" s="1"/>
  <c r="S49" i="1"/>
  <c r="S51" i="1"/>
  <c r="S52" i="1"/>
  <c r="S115" i="1"/>
  <c r="X20" i="1"/>
  <c r="M58" i="1"/>
  <c r="T20" i="1"/>
  <c r="S24" i="1"/>
  <c r="M62" i="1"/>
  <c r="K54" i="1"/>
  <c r="K53" i="1" s="1"/>
  <c r="K22" i="1" s="1"/>
  <c r="K20" i="1" s="1"/>
  <c r="L54" i="1"/>
  <c r="L53" i="1" s="1"/>
  <c r="L22" i="1" s="1"/>
  <c r="L20" i="1" s="1"/>
  <c r="N54" i="1"/>
  <c r="N53" i="1" s="1"/>
  <c r="N22" i="1" s="1"/>
  <c r="N20" i="1" s="1"/>
  <c r="S111" i="1"/>
  <c r="Q54" i="1"/>
  <c r="Q53" i="1" s="1"/>
  <c r="Q22" i="1" s="1"/>
  <c r="Q20" i="1" s="1"/>
  <c r="S69" i="1"/>
  <c r="S113" i="1"/>
  <c r="S108" i="1"/>
  <c r="S110" i="1"/>
  <c r="S112" i="1"/>
  <c r="S114" i="1"/>
  <c r="J20" i="1"/>
  <c r="O54" i="1"/>
  <c r="O53" i="1" s="1"/>
  <c r="O22" i="1" s="1"/>
  <c r="O20" i="1" s="1"/>
  <c r="S116" i="1"/>
  <c r="S117" i="1"/>
  <c r="Y56" i="1"/>
  <c r="Y55" i="1" s="1"/>
  <c r="Y48" i="1"/>
  <c r="S75" i="1"/>
  <c r="H47" i="1"/>
  <c r="H45" i="1" s="1"/>
  <c r="H29" i="1" s="1"/>
  <c r="H21" i="1" s="1"/>
  <c r="H103" i="1"/>
  <c r="H26" i="1" s="1"/>
  <c r="H57" i="1"/>
  <c r="H54" i="1" s="1"/>
  <c r="H53" i="1" s="1"/>
  <c r="H22" i="1" s="1"/>
  <c r="S105" i="1"/>
  <c r="S106" i="1"/>
  <c r="I54" i="1"/>
  <c r="I53" i="1" s="1"/>
  <c r="I22" i="1" s="1"/>
  <c r="I20" i="1" s="1"/>
  <c r="M64" i="1"/>
  <c r="S107" i="1"/>
  <c r="Y69" i="1"/>
  <c r="Y111" i="1"/>
  <c r="Y110" i="1"/>
  <c r="Y71" i="1"/>
  <c r="Y113" i="1"/>
  <c r="Y72" i="1"/>
  <c r="Y114" i="1"/>
  <c r="M109" i="1"/>
  <c r="Y73" i="1"/>
  <c r="Y24" i="1"/>
  <c r="Y115" i="1"/>
  <c r="Y74" i="1"/>
  <c r="Y116" i="1"/>
  <c r="Y49" i="1"/>
  <c r="Y59" i="1"/>
  <c r="Y117" i="1"/>
  <c r="Y112" i="1"/>
  <c r="P47" i="1"/>
  <c r="P45" i="1" s="1"/>
  <c r="M61" i="1"/>
  <c r="Y50" i="1"/>
  <c r="Y76" i="1"/>
  <c r="Y51" i="1"/>
  <c r="Y77" i="1"/>
  <c r="M68" i="1"/>
  <c r="P57" i="1"/>
  <c r="P54" i="1" s="1"/>
  <c r="P53" i="1" s="1"/>
  <c r="P22" i="1" s="1"/>
  <c r="Y52" i="1"/>
  <c r="Y79" i="1"/>
  <c r="Y104" i="1"/>
  <c r="Y70" i="1"/>
  <c r="Y63" i="1"/>
  <c r="Y80" i="1"/>
  <c r="Y105" i="1"/>
  <c r="Y81" i="1"/>
  <c r="Y106" i="1"/>
  <c r="M65" i="1"/>
  <c r="Y107" i="1"/>
  <c r="Y66" i="1"/>
  <c r="Y108" i="1"/>
  <c r="Y67" i="1"/>
  <c r="V20" i="1"/>
  <c r="W20" i="1"/>
  <c r="Z20" i="1"/>
  <c r="AA20" i="1"/>
  <c r="U20" i="1"/>
  <c r="M56" i="1"/>
  <c r="R56" i="1" s="1"/>
  <c r="P24" i="1"/>
  <c r="M50" i="1"/>
  <c r="R50" i="1" s="1"/>
  <c r="P103" i="1"/>
  <c r="P26" i="1" s="1"/>
  <c r="S61" i="1" l="1"/>
  <c r="R61" i="1"/>
  <c r="S62" i="1"/>
  <c r="R62" i="1"/>
  <c r="S64" i="1"/>
  <c r="R64" i="1"/>
  <c r="S65" i="1"/>
  <c r="R65" i="1"/>
  <c r="S58" i="1"/>
  <c r="R58" i="1"/>
  <c r="S60" i="1"/>
  <c r="M24" i="1"/>
  <c r="R24" i="1" s="1"/>
  <c r="M103" i="1"/>
  <c r="R109" i="1"/>
  <c r="R48" i="1"/>
  <c r="S68" i="1"/>
  <c r="R68" i="1"/>
  <c r="H20" i="1"/>
  <c r="P29" i="1"/>
  <c r="P21" i="1" s="1"/>
  <c r="P20" i="1" s="1"/>
  <c r="Y47" i="1"/>
  <c r="Y45" i="1" s="1"/>
  <c r="Y29" i="1" s="1"/>
  <c r="Y21" i="1" s="1"/>
  <c r="Y57" i="1"/>
  <c r="Y54" i="1" s="1"/>
  <c r="Y53" i="1" s="1"/>
  <c r="Y22" i="1" s="1"/>
  <c r="S109" i="1"/>
  <c r="S103" i="1" s="1"/>
  <c r="S26" i="1" s="1"/>
  <c r="M55" i="1"/>
  <c r="R55" i="1" s="1"/>
  <c r="S56" i="1"/>
  <c r="S55" i="1" s="1"/>
  <c r="M57" i="1"/>
  <c r="R57" i="1" s="1"/>
  <c r="M47" i="1"/>
  <c r="S50" i="1"/>
  <c r="Y103" i="1"/>
  <c r="Y26" i="1" s="1"/>
  <c r="S57" i="1" l="1"/>
  <c r="S47" i="1"/>
  <c r="S45" i="1" s="1"/>
  <c r="S29" i="1" s="1"/>
  <c r="S21" i="1" s="1"/>
  <c r="Y20" i="1"/>
  <c r="M45" i="1"/>
  <c r="R47" i="1"/>
  <c r="M26" i="1"/>
  <c r="R26" i="1" s="1"/>
  <c r="R103" i="1"/>
  <c r="S54" i="1"/>
  <c r="S53" i="1" s="1"/>
  <c r="S22" i="1" s="1"/>
  <c r="M54" i="1"/>
  <c r="S20" i="1" l="1"/>
  <c r="M53" i="1"/>
  <c r="R54" i="1"/>
  <c r="M29" i="1"/>
  <c r="R45" i="1"/>
  <c r="M21" i="1" l="1"/>
  <c r="R21" i="1" s="1"/>
  <c r="R29" i="1"/>
  <c r="M22" i="1"/>
  <c r="R53" i="1"/>
  <c r="M20" i="1" l="1"/>
  <c r="R22" i="1"/>
  <c r="R20" i="1" l="1"/>
  <c r="M120" i="1"/>
  <c r="E87" i="1"/>
  <c r="E84" i="1" s="1"/>
  <c r="E43" i="1"/>
  <c r="E28" i="1" l="1"/>
  <c r="E21" i="1" s="1"/>
  <c r="E26" i="1"/>
  <c r="E24" i="1"/>
  <c r="E22" i="1"/>
  <c r="E20" i="1" l="1"/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B19" i="1"/>
  <c r="C19" i="1" s="1"/>
  <c r="D19" i="1" s="1"/>
</calcChain>
</file>

<file path=xl/sharedStrings.xml><?xml version="1.0" encoding="utf-8"?>
<sst xmlns="http://schemas.openxmlformats.org/spreadsheetml/2006/main" count="377" uniqueCount="182">
  <si>
    <t>Приложение  № 1</t>
  </si>
  <si>
    <t>к приказу Минэнерго России</t>
  </si>
  <si>
    <t>от « 25 » апреля 2018 г. № 320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</si>
  <si>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</si>
  <si>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 xml:space="preserve">                          полное наименование субъекта электроэнергетики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</si>
  <si>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</si>
  <si>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</si>
  <si>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</si>
  <si>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</si>
  <si>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</si>
  <si>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>Причины отклонений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</si>
  <si>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</si>
  <si>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</si>
  <si>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</si>
  <si>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</si>
  <si>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</si>
  <si>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</si>
  <si>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</si>
  <si>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</si>
  <si>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 (с НДС)</t>
  </si>
  <si>
    <t>%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</si>
  <si>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</si>
  <si>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</si>
  <si>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</si>
  <si>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</si>
  <si>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</si>
  <si>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</si>
  <si>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</si>
  <si>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</si>
  <si>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</si>
  <si>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</si>
  <si>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</si>
  <si>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</si>
  <si>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</si>
  <si>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</si>
  <si>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</si>
  <si>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</si>
  <si>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</si>
  <si>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</si>
  <si>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</si>
  <si>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</si>
  <si>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</si>
  <si>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</si>
  <si>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</si>
  <si>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</si>
  <si>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</si>
  <si>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</si>
  <si>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</si>
  <si>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</si>
  <si>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</si>
  <si>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</si>
  <si>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</si>
  <si>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</si>
  <si>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</si>
  <si>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</si>
  <si>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</si>
  <si>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</si>
  <si>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нд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</si>
  <si>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</si>
  <si>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</si>
  <si>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</si>
  <si>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</si>
  <si>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</si>
  <si>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</si>
  <si>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</si>
  <si>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</si>
  <si>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</si>
  <si>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</si>
  <si>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</si>
  <si>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</si>
  <si>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</si>
  <si>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</si>
  <si>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</si>
  <si>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</si>
  <si>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</si>
  <si>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</si>
  <si>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</si>
  <si>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</si>
  <si>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</si>
  <si>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</si>
  <si>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</si>
  <si>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</si>
  <si>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</si>
  <si>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</si>
  <si>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</si>
  <si>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</si>
  <si>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</si>
  <si>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</si>
  <si>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</si>
  <si>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</si>
  <si>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</si>
  <si>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</si>
  <si>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</si>
  <si>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</si>
  <si>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r>
      <t xml:space="preserve">Отчет о реализации инвестиционной программы </t>
    </r>
    <r>
      <rPr>
        <u/>
        <sz val="14"/>
        <rFont val="Times New Roman"/>
        <family val="1"/>
        <charset val="204"/>
      </rPr>
      <t>Акционерного общества "Электромагистраль"</t>
    </r>
  </si>
  <si>
    <t>Замена промежуточной опоры №139/5 ВЛ 220 кВ Заря - Правобережная (236), Новосибирская ТЭЦ-3 - Отрадная (237) на анкерно-угловую</t>
  </si>
  <si>
    <t>Реконструкция ПС 220 кВ Южная в части замены ОД, КЗ 220 кВ, установки ячеек выключателей 220 кВ (3 шт.), замены ТСН с выполнением сопутствующего объема работ</t>
  </si>
  <si>
    <t>Реконструкция ПС 220 кВ Восточная в части замены ячеек выключателей 110-220 кВ (7 шт.) с выполнением сопутствующего объема работ</t>
  </si>
  <si>
    <t>Реконструкция ПС 220 кВ Правобережная в части замены ячеек выключателей 220 кВ (3 шт.), с выполнением сопутствующего объема работ</t>
  </si>
  <si>
    <t>Техническое перевооружение системы телемеханики и регистратора аварийных событий на ПС 220 кВ Правобережная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</si>
  <si>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</si>
  <si>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Южная</t>
  </si>
  <si>
    <t>Техническое перевооружение системы телемеханики и регистратора аварийных событий на ПС 220 кВ Татарская</t>
  </si>
  <si>
    <t>Техническое перевооружение системы телемеханики и регистратора аварийных событий на ПС 220 кВ Чулымская</t>
  </si>
  <si>
    <t>Техническое перевооружение системы телемеханики и регистратора аварийных событий на ПС 220 кВ Восточная</t>
  </si>
  <si>
    <t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t>
  </si>
  <si>
    <t>Реконструкция ПС 220 кВ Тулинская в части замены ячеек выключателей 220 кВ, с выполнением сопутствующего объема работ</t>
  </si>
  <si>
    <t>Реконструкция ПС 220 кВ Татарская</t>
  </si>
  <si>
    <t>Реконструкция ПС 220 кВ Урожай в части замены ячеек выключателей 220 кВ (8 шт.) с выполнением сопутствующего объема работ</t>
  </si>
  <si>
    <t>Замена выключателя ВВБ 220 кВ (В-292) ПС 220 Урожай АО "Электромагистраль"</t>
  </si>
  <si>
    <t>Программа внедрения и модернизации АИИС КУЭ</t>
  </si>
  <si>
    <t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t>
  </si>
  <si>
    <t>Реконструкция ограждения на ПС 220 кВ Дружная</t>
  </si>
  <si>
    <t>Реконструкция ограждения на ПС 220 кВ Татарская</t>
  </si>
  <si>
    <t>Производственная база со складским и гаражным хозяйством</t>
  </si>
  <si>
    <t>Техническое перевооружение систем инженерного обеспечения здания по ул. Советская, 3а с благоустройством прилегающей территории</t>
  </si>
  <si>
    <t>Приобретение ОС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</si>
  <si>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</si>
  <si>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</si>
  <si>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</si>
  <si>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</si>
  <si>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</si>
  <si>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</si>
  <si>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</si>
  <si>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</si>
  <si>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Замена промежуточной опоры №90 ВЛ 220 кВ Новосибирская ТЭЦ-3 – Дружная I цепь с отпайкой на ПС Тепличная на анкерно-угловую</t>
  </si>
  <si>
    <t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t>
  </si>
  <si>
    <t>Реконструкция ПС 220 кВ Тулинская в части замены силовых трансформаторов (2 шт.) с увеличением мощности на 17 МВА до 80 МВА и выполнением сопутствующего объема работ</t>
  </si>
  <si>
    <t>Техническое перевооружение защит ЗРУ-10 кВ на ПС 220 кВ Дружная</t>
  </si>
  <si>
    <t>Реконструкция ПС 220 кВ Строительная в части замены ОД, КЗ 220 кВ, установки ячеек выключателей 220 кВ (2 шт.) с выполнением сопутствующего объема работ</t>
  </si>
  <si>
    <t>Реконструкция ПС 220 кВ Чулымская в части замены ячеек выключателей 220 кВ (3 шт.) с выполнением сопутствующего объема работ</t>
  </si>
  <si>
    <t>Техническое перевооружение защит ЗРУ-10 кВ на ПС 220 кВ Южная</t>
  </si>
  <si>
    <t>Реконструкция ПС 220 Дружная в части замены ячейки выключателя 220 кВ (В-257) с выполнением сопутствующего объема работ</t>
  </si>
  <si>
    <t>Замена воздушного выключателя ВВБ 220 кВ (ОВ-220) на ПС 220 кВ Урожай АО "РЭС" филиал "Карасукские электрические сети"</t>
  </si>
  <si>
    <t>Техническое перевооружение систем охранной сигнализации и видеонаблюдения на ПС 220 кВ Дружная</t>
  </si>
  <si>
    <t>Реконструкция ограждения на ПС 220 кВ Правобережная</t>
  </si>
  <si>
    <t>Реконструкция ограждения на ПС 220 кВ Строительная</t>
  </si>
  <si>
    <t>Техническое перевооружение систем охранной сигнализации и видеонаблюдения на ПС 220 кВ Татарская</t>
  </si>
  <si>
    <t>Техническое перевооружение систем охранной сигнализации и видеонаблюдения на ПС 220 кВ Тулинская</t>
  </si>
  <si>
    <t>Техническое перевооружение систем охранной сигнализации и видеонаблюдения на ПС 220 кВ Урожай</t>
  </si>
  <si>
    <t>Реконструкция ограждения на ПС 220 кВ Чулымская</t>
  </si>
  <si>
    <t>Техническое перевооружение систем охранной сигнализации и видеонаблюдения на ПС 220 кВ Южная</t>
  </si>
  <si>
    <t>1.1.2</t>
  </si>
  <si>
    <t>1.1.2.1</t>
  </si>
  <si>
    <t>1.1.2.2</t>
  </si>
  <si>
    <t>1.1.3</t>
  </si>
  <si>
    <t>1.1.3.1</t>
  </si>
  <si>
    <t>1.1.3.2</t>
  </si>
  <si>
    <t>1.1.4.2.</t>
  </si>
  <si>
    <t>1.2.1.1.</t>
  </si>
  <si>
    <t>1.2.1.2.</t>
  </si>
  <si>
    <t>1.6.</t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</si>
  <si>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</si>
  <si>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150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</si>
  <si>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</t>
    </r>
    <r>
      <rPr>
        <b/>
        <u/>
        <sz val="12"/>
        <rFont val="Times New Roman"/>
        <family val="1"/>
        <charset val="204"/>
      </rPr>
      <t>свыше 150 кВт</t>
    </r>
    <r>
      <rPr>
        <b/>
        <sz val="12"/>
        <rFont val="Times New Roman"/>
        <family val="1"/>
        <charset val="204"/>
      </rPr>
      <t>, всего, в том числе:</t>
    </r>
  </si>
  <si>
    <t>Технологическое присоединение объектов электросетевого хозяйства, всего, в том числе:</t>
  </si>
  <si>
    <r>
      <t xml:space="preserve">Технологическое присоединение объектов электросетевого хозяйства, принадлежащих  </t>
    </r>
    <r>
      <rPr>
        <b/>
        <u/>
        <sz val="12"/>
        <rFont val="Times New Roman"/>
        <family val="1"/>
        <charset val="204"/>
      </rPr>
      <t>иным сетевым организациям и иным лицам</t>
    </r>
    <r>
      <rPr>
        <b/>
        <sz val="12"/>
        <rFont val="Times New Roman"/>
        <family val="1"/>
        <charset val="204"/>
      </rPr>
      <t>, всего, в том числе:</t>
    </r>
  </si>
  <si>
    <r>
      <t>Технологическое присоединение</t>
    </r>
    <r>
      <rPr>
        <b/>
        <u/>
        <sz val="12"/>
        <rFont val="Times New Roman"/>
        <family val="1"/>
        <charset val="204"/>
      </rPr>
      <t xml:space="preserve"> к электрическим сетям иных сетевых организаций</t>
    </r>
    <r>
      <rPr>
        <b/>
        <sz val="12"/>
        <rFont val="Times New Roman"/>
        <family val="1"/>
        <charset val="204"/>
      </rPr>
      <t>, всего, в том числе:</t>
    </r>
  </si>
  <si>
    <t>Технологическое присоединение объектов по производству электрической энергии всего, в том числе:</t>
  </si>
  <si>
    <r>
      <rPr>
        <b/>
        <u/>
        <sz val="12"/>
        <rFont val="Times New Roman"/>
        <family val="1"/>
        <charset val="204"/>
      </rPr>
      <t>Наименование объекта по производству электрической энергии</t>
    </r>
    <r>
      <rPr>
        <b/>
        <sz val="12"/>
        <rFont val="Times New Roman"/>
        <family val="1"/>
        <charset val="204"/>
      </rPr>
      <t>, всего, в том числе:</t>
    </r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</si>
  <si>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</si>
  <si>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</si>
  <si>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</si>
  <si>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</si>
  <si>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Установка рекламной продукции на фасад здания Советской 3А</t>
  </si>
  <si>
    <t>за год 2021</t>
  </si>
  <si>
    <t>Финансирование капитальных вложений 2021 года, млн. рублей (с НДС)</t>
  </si>
  <si>
    <t>Отклонение от плана финансирования капитальных вложений 2021 года</t>
  </si>
  <si>
    <t xml:space="preserve">Фактический объем финансирования капитальных вложений на 01.01.2021 года, млн. рублей 
(с НДС) </t>
  </si>
  <si>
    <t xml:space="preserve">Остаток финансирования капитальных вложений 
на 01.01.2021 года в прогнозных ценах соответствующих лет, млн. рублей (с НДС) </t>
  </si>
  <si>
    <t xml:space="preserve">Остаток финансирования капитальных вложений 
на 01.01.2022 в прогнозных ценах соответствующих лет, млн. рублей 
(с НДС) </t>
  </si>
  <si>
    <t>Год раскрытия информации: 2022 год</t>
  </si>
  <si>
    <t>Реконструкция ВЛ-220 кВ №246 Омская ТЭЦ-4 - Татарск в части установки дополнительных опор для создания габарита ВЛ-220 кВ</t>
  </si>
  <si>
    <t>Строительство (реконструкция) интеллектуальной системы учета электрической энергии (мощности) (ФЗ №522)</t>
  </si>
  <si>
    <t>Реконструкция ПС 220 кВ Урожай в части установки линейного регулировочного трансформатора (2 шт.) мощностью 16 МВА, ячеек ЗРУ 10 кВ с выполнением сопутствующего объема работ</t>
  </si>
  <si>
    <t>Компенсация емкостных токов сети 10 кВ ПС Дружная, доукомплектация яч.№9, 17</t>
  </si>
  <si>
    <t>Строительство пристройки к существующему зданию ОПУ ПС 220 кВ Южная</t>
  </si>
  <si>
    <t>реквизиты решения органа исполнительной власти, утвердившего инвестиционную программу</t>
  </si>
  <si>
    <t>Необходимость исполнения условий действующего договора о порядке использования №ЭМ-2 от 30.09.2014, заключенного с филиалом ПАО «ФСК ЕЭС»-МЭС Сибири.</t>
  </si>
  <si>
    <t>Необходимость исполнения Федерального Закона №522</t>
  </si>
  <si>
    <t>Необходимость организации условий для обеспечения самостоятельной деятельности.</t>
  </si>
  <si>
    <t>Исполнение обязательств по ДТП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</si>
</sst>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_-* #,##0\ _₽_-;\-* #,##0\ _₽_-;_-* &quot;-&quot;??\ _₽_-;_-@_-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FF0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1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0" fontId="7" fillId="0" borderId="0"/>
    <xf numFmtId="0" fontId="3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0" borderId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14" fillId="8" borderId="5" applyNumberFormat="0" applyAlignment="0" applyProtection="0"/>
    <xf numFmtId="0" fontId="15" fillId="21" borderId="6" applyNumberFormat="0" applyAlignment="0" applyProtection="0"/>
    <xf numFmtId="0" fontId="16" fillId="21" borderId="5" applyNumberFormat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22" borderId="11" applyNumberFormat="0" applyAlignment="0" applyProtection="0"/>
    <xf numFmtId="0" fontId="22" fillId="0" borderId="0" applyNumberFormat="0" applyFill="0" applyBorder="0" applyAlignment="0" applyProtection="0"/>
    <xf numFmtId="0" fontId="23" fillId="23" borderId="0" applyNumberFormat="0" applyBorder="0" applyAlignment="0" applyProtection="0"/>
    <xf numFmtId="0" fontId="24" fillId="0" borderId="0"/>
    <xf numFmtId="0" fontId="25" fillId="0" borderId="0"/>
    <xf numFmtId="0" fontId="25" fillId="0" borderId="0"/>
    <xf numFmtId="0" fontId="3" fillId="0" borderId="0"/>
    <xf numFmtId="0" fontId="24" fillId="0" borderId="0"/>
    <xf numFmtId="0" fontId="3" fillId="0" borderId="0"/>
    <xf numFmtId="0" fontId="26" fillId="0" borderId="0"/>
    <xf numFmtId="0" fontId="3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4" borderId="0" applyNumberFormat="0" applyBorder="0" applyAlignment="0" applyProtection="0"/>
    <xf numFmtId="0" fontId="28" fillId="0" borderId="0" applyNumberFormat="0" applyFill="0" applyBorder="0" applyAlignment="0" applyProtection="0"/>
    <xf numFmtId="0" fontId="11" fillId="24" borderId="12" applyNumberFormat="0" applyFont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9" fillId="0" borderId="13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2" fillId="5" borderId="0" applyNumberFormat="0" applyBorder="0" applyAlignment="0" applyProtection="0"/>
  </cellStyleXfs>
  <cellXfs count="79">
    <xf numFmtId="0" fontId="0" fillId="0" borderId="0" xfId="0"/>
    <xf numFmtId="0" fontId="3" fillId="0" borderId="0" xfId="2" applyFont="1"/>
    <xf numFmtId="0" fontId="4" fillId="0" borderId="0" xfId="2" applyFont="1"/>
    <xf numFmtId="0" fontId="5" fillId="0" borderId="0" xfId="2" applyFont="1" applyAlignment="1">
      <alignment horizontal="right" vertical="center"/>
    </xf>
    <xf numFmtId="0" fontId="5" fillId="0" borderId="0" xfId="2" applyFont="1" applyAlignment="1">
      <alignment horizontal="right"/>
    </xf>
    <xf numFmtId="0" fontId="3" fillId="0" borderId="0" xfId="2" applyFont="1" applyBorder="1"/>
    <xf numFmtId="0" fontId="5" fillId="0" borderId="0" xfId="2" applyFont="1" applyFill="1" applyBorder="1" applyAlignment="1">
      <alignment horizontal="center"/>
    </xf>
    <xf numFmtId="0" fontId="6" fillId="0" borderId="0" xfId="2" applyFont="1" applyFill="1" applyBorder="1" applyAlignment="1">
      <alignment horizontal="center"/>
    </xf>
    <xf numFmtId="0" fontId="8" fillId="0" borderId="0" xfId="3" applyFont="1" applyAlignment="1">
      <alignment horizontal="center" vertical="center"/>
    </xf>
    <xf numFmtId="0" fontId="4" fillId="0" borderId="0" xfId="3" applyFont="1" applyAlignment="1">
      <alignment horizontal="center" vertical="center"/>
    </xf>
    <xf numFmtId="0" fontId="3" fillId="2" borderId="2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8" fillId="0" borderId="0" xfId="3" applyFont="1" applyAlignment="1">
      <alignment horizontal="center" vertical="center"/>
    </xf>
    <xf numFmtId="0" fontId="3" fillId="0" borderId="2" xfId="2" applyFont="1" applyFill="1" applyBorder="1" applyAlignment="1">
      <alignment horizontal="center" vertical="center" wrapText="1"/>
    </xf>
    <xf numFmtId="49" fontId="34" fillId="25" borderId="2" xfId="3" applyNumberFormat="1" applyFont="1" applyFill="1" applyBorder="1" applyAlignment="1">
      <alignment horizontal="center" vertical="center"/>
    </xf>
    <xf numFmtId="49" fontId="34" fillId="26" borderId="2" xfId="3" applyNumberFormat="1" applyFont="1" applyFill="1" applyBorder="1" applyAlignment="1">
      <alignment horizontal="center" vertical="center"/>
    </xf>
    <xf numFmtId="49" fontId="34" fillId="27" borderId="2" xfId="3" applyNumberFormat="1" applyFont="1" applyFill="1" applyBorder="1" applyAlignment="1">
      <alignment horizontal="center" vertical="center"/>
    </xf>
    <xf numFmtId="49" fontId="34" fillId="28" borderId="2" xfId="3" applyNumberFormat="1" applyFont="1" applyFill="1" applyBorder="1" applyAlignment="1">
      <alignment horizontal="center" vertical="center"/>
    </xf>
    <xf numFmtId="49" fontId="34" fillId="29" borderId="2" xfId="3" applyNumberFormat="1" applyFont="1" applyFill="1" applyBorder="1" applyAlignment="1">
      <alignment horizontal="center" vertical="center"/>
    </xf>
    <xf numFmtId="49" fontId="34" fillId="0" borderId="2" xfId="3" applyNumberFormat="1" applyFont="1" applyFill="1" applyBorder="1" applyAlignment="1">
      <alignment horizontal="center" vertical="center"/>
    </xf>
    <xf numFmtId="0" fontId="8" fillId="0" borderId="2" xfId="3" applyNumberFormat="1" applyFont="1" applyFill="1" applyBorder="1" applyAlignment="1">
      <alignment horizontal="center" vertical="center" wrapText="1"/>
    </xf>
    <xf numFmtId="0" fontId="34" fillId="25" borderId="2" xfId="3" applyFont="1" applyFill="1" applyBorder="1" applyAlignment="1">
      <alignment horizontal="left" vertical="center" wrapText="1"/>
    </xf>
    <xf numFmtId="0" fontId="34" fillId="25" borderId="2" xfId="2" applyFont="1" applyFill="1" applyBorder="1" applyAlignment="1">
      <alignment horizontal="center" vertical="center"/>
    </xf>
    <xf numFmtId="0" fontId="34" fillId="26" borderId="2" xfId="3" applyFont="1" applyFill="1" applyBorder="1" applyAlignment="1">
      <alignment horizontal="left" vertical="center" wrapText="1"/>
    </xf>
    <xf numFmtId="0" fontId="34" fillId="26" borderId="2" xfId="2" applyFont="1" applyFill="1" applyBorder="1" applyAlignment="1">
      <alignment horizontal="center" vertical="center"/>
    </xf>
    <xf numFmtId="0" fontId="34" fillId="27" borderId="2" xfId="3" applyFont="1" applyFill="1" applyBorder="1" applyAlignment="1">
      <alignment horizontal="left" vertical="center" wrapText="1"/>
    </xf>
    <xf numFmtId="0" fontId="34" fillId="27" borderId="2" xfId="2" applyFont="1" applyFill="1" applyBorder="1" applyAlignment="1">
      <alignment horizontal="center" vertical="center"/>
    </xf>
    <xf numFmtId="0" fontId="34" fillId="28" borderId="2" xfId="3" applyFont="1" applyFill="1" applyBorder="1" applyAlignment="1">
      <alignment horizontal="left" vertical="center" wrapText="1"/>
    </xf>
    <xf numFmtId="0" fontId="34" fillId="28" borderId="2" xfId="2" applyFont="1" applyFill="1" applyBorder="1" applyAlignment="1">
      <alignment horizontal="center" vertical="center"/>
    </xf>
    <xf numFmtId="0" fontId="34" fillId="29" borderId="2" xfId="3" applyFont="1" applyFill="1" applyBorder="1" applyAlignment="1">
      <alignment horizontal="left" vertical="center" wrapText="1"/>
    </xf>
    <xf numFmtId="0" fontId="34" fillId="29" borderId="2" xfId="2" applyFont="1" applyFill="1" applyBorder="1" applyAlignment="1">
      <alignment horizontal="center" vertical="center"/>
    </xf>
    <xf numFmtId="0" fontId="34" fillId="0" borderId="2" xfId="3" applyFont="1" applyFill="1" applyBorder="1" applyAlignment="1">
      <alignment horizontal="left" vertical="center" wrapText="1"/>
    </xf>
    <xf numFmtId="0" fontId="34" fillId="0" borderId="2" xfId="2" applyFont="1" applyBorder="1" applyAlignment="1">
      <alignment horizontal="center" vertical="center"/>
    </xf>
    <xf numFmtId="164" fontId="34" fillId="25" borderId="2" xfId="1" applyFont="1" applyFill="1" applyBorder="1" applyAlignment="1">
      <alignment horizontal="center" vertical="center"/>
    </xf>
    <xf numFmtId="164" fontId="34" fillId="26" borderId="2" xfId="1" applyFont="1" applyFill="1" applyBorder="1" applyAlignment="1">
      <alignment horizontal="center" vertical="center"/>
    </xf>
    <xf numFmtId="164" fontId="3" fillId="27" borderId="2" xfId="1" applyFont="1" applyFill="1" applyBorder="1" applyAlignment="1">
      <alignment horizontal="center" vertical="center"/>
    </xf>
    <xf numFmtId="164" fontId="34" fillId="28" borderId="2" xfId="463" applyNumberFormat="1" applyFont="1" applyFill="1" applyBorder="1" applyAlignment="1">
      <alignment horizontal="center" vertical="center"/>
    </xf>
    <xf numFmtId="164" fontId="34" fillId="29" borderId="2" xfId="463" applyNumberFormat="1" applyFont="1" applyFill="1" applyBorder="1" applyAlignment="1">
      <alignment horizontal="center" vertical="center"/>
    </xf>
    <xf numFmtId="164" fontId="34" fillId="0" borderId="2" xfId="1" applyFont="1" applyFill="1" applyBorder="1" applyAlignment="1">
      <alignment horizontal="center" vertical="center"/>
    </xf>
    <xf numFmtId="164" fontId="3" fillId="29" borderId="2" xfId="1" applyFont="1" applyFill="1" applyBorder="1" applyAlignment="1">
      <alignment horizontal="center" vertical="center"/>
    </xf>
    <xf numFmtId="164" fontId="3" fillId="0" borderId="2" xfId="1" applyFont="1" applyFill="1" applyBorder="1" applyAlignment="1">
      <alignment horizontal="center" vertical="center"/>
    </xf>
    <xf numFmtId="164" fontId="34" fillId="28" borderId="2" xfId="2" applyNumberFormat="1" applyFont="1" applyFill="1" applyBorder="1" applyAlignment="1">
      <alignment horizontal="center" vertical="center"/>
    </xf>
    <xf numFmtId="164" fontId="34" fillId="29" borderId="2" xfId="1" applyFont="1" applyFill="1" applyBorder="1" applyAlignment="1">
      <alignment horizontal="center" vertical="center"/>
    </xf>
    <xf numFmtId="164" fontId="34" fillId="28" borderId="2" xfId="1" applyFont="1" applyFill="1" applyBorder="1" applyAlignment="1">
      <alignment horizontal="center" vertical="center"/>
    </xf>
    <xf numFmtId="168" fontId="36" fillId="2" borderId="2" xfId="1" applyNumberFormat="1" applyFont="1" applyFill="1" applyBorder="1" applyAlignment="1">
      <alignment horizontal="center" vertical="center"/>
    </xf>
    <xf numFmtId="164" fontId="34" fillId="25" borderId="2" xfId="1" applyFont="1" applyFill="1" applyBorder="1" applyAlignment="1">
      <alignment horizontal="left" vertical="center"/>
    </xf>
    <xf numFmtId="164" fontId="34" fillId="26" borderId="2" xfId="1" applyFont="1" applyFill="1" applyBorder="1" applyAlignment="1">
      <alignment horizontal="left" vertical="center"/>
    </xf>
    <xf numFmtId="164" fontId="3" fillId="27" borderId="2" xfId="1" applyFont="1" applyFill="1" applyBorder="1" applyAlignment="1">
      <alignment horizontal="left" vertical="center"/>
    </xf>
    <xf numFmtId="164" fontId="34" fillId="28" borderId="2" xfId="463" applyNumberFormat="1" applyFont="1" applyFill="1" applyBorder="1" applyAlignment="1">
      <alignment horizontal="left" vertical="center"/>
    </xf>
    <xf numFmtId="164" fontId="34" fillId="29" borderId="2" xfId="463" applyNumberFormat="1" applyFont="1" applyFill="1" applyBorder="1" applyAlignment="1">
      <alignment horizontal="left" vertical="center"/>
    </xf>
    <xf numFmtId="164" fontId="34" fillId="0" borderId="2" xfId="1" applyFont="1" applyFill="1" applyBorder="1" applyAlignment="1">
      <alignment horizontal="left" vertical="center" wrapText="1"/>
    </xf>
    <xf numFmtId="164" fontId="34" fillId="0" borderId="2" xfId="1" applyFont="1" applyFill="1" applyBorder="1" applyAlignment="1">
      <alignment horizontal="left" vertical="center"/>
    </xf>
    <xf numFmtId="164" fontId="3" fillId="0" borderId="2" xfId="1" applyFont="1" applyFill="1" applyBorder="1" applyAlignment="1">
      <alignment horizontal="left" vertical="center" wrapText="1"/>
    </xf>
    <xf numFmtId="164" fontId="3" fillId="29" borderId="2" xfId="1" applyFont="1" applyFill="1" applyBorder="1" applyAlignment="1">
      <alignment horizontal="left" vertical="center" wrapText="1"/>
    </xf>
    <xf numFmtId="164" fontId="3" fillId="0" borderId="2" xfId="1" applyFont="1" applyFill="1" applyBorder="1" applyAlignment="1">
      <alignment horizontal="left" vertical="center"/>
    </xf>
    <xf numFmtId="164" fontId="3" fillId="29" borderId="2" xfId="1" applyFont="1" applyFill="1" applyBorder="1" applyAlignment="1">
      <alignment horizontal="left" vertical="center"/>
    </xf>
    <xf numFmtId="0" fontId="3" fillId="0" borderId="0" xfId="2" applyFont="1" applyFill="1" applyBorder="1" applyAlignment="1">
      <alignment horizontal="center"/>
    </xf>
    <xf numFmtId="0" fontId="3" fillId="0" borderId="0" xfId="2" applyFont="1" applyFill="1"/>
    <xf numFmtId="168" fontId="37" fillId="0" borderId="0" xfId="1" applyNumberFormat="1" applyFont="1"/>
    <xf numFmtId="164" fontId="4" fillId="0" borderId="0" xfId="2" applyNumberFormat="1" applyFont="1"/>
    <xf numFmtId="164" fontId="3" fillId="0" borderId="0" xfId="2" applyNumberFormat="1" applyFont="1"/>
    <xf numFmtId="0" fontId="9" fillId="0" borderId="0" xfId="3" applyFont="1" applyAlignment="1">
      <alignment horizontal="center" vertical="center"/>
    </xf>
    <xf numFmtId="0" fontId="10" fillId="0" borderId="0" xfId="3" applyFont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0" fontId="5" fillId="0" borderId="0" xfId="2" applyFont="1" applyFill="1" applyAlignment="1">
      <alignment horizontal="center" wrapText="1"/>
    </xf>
    <xf numFmtId="0" fontId="8" fillId="0" borderId="0" xfId="3" applyFont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3" fillId="2" borderId="1" xfId="2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2" borderId="2" xfId="2" applyFont="1" applyFill="1" applyBorder="1" applyAlignment="1">
      <alignment horizontal="center" vertical="center" wrapText="1"/>
    </xf>
    <xf numFmtId="0" fontId="3" fillId="2" borderId="2" xfId="0" applyFont="1" applyFill="1" applyBorder="1"/>
    <xf numFmtId="0" fontId="3" fillId="2" borderId="2" xfId="2" applyFont="1" applyFill="1" applyBorder="1" applyAlignment="1">
      <alignment horizontal="center" vertical="center" textRotation="90" wrapText="1"/>
    </xf>
    <xf numFmtId="0" fontId="3" fillId="2" borderId="2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2" xfId="2" applyFont="1" applyFill="1" applyBorder="1" applyAlignment="1">
      <alignment horizontal="center" vertical="center" textRotation="90" wrapText="1"/>
    </xf>
    <xf numFmtId="0" fontId="8" fillId="0" borderId="2" xfId="3" applyNumberFormat="1" applyFont="1" applyFill="1" applyBorder="1" applyAlignment="1">
      <alignment horizontal="left" vertical="center" wrapText="1"/>
    </xf>
  </cellXfs>
  <cellStyles count="581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0" xfId="4"/>
    <cellStyle name="Обычный 12 2" xfId="41"/>
    <cellStyle name="Обычный 2" xfId="42"/>
    <cellStyle name="Обычный 2 26 2" xfId="43"/>
    <cellStyle name="Обычный 3" xfId="2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3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" xfId="1" builtinId="3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1"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120"/>
  <sheetViews>
    <sheetView tabSelected="1" view="pageBreakPreview" zoomScale="55" zoomScaleNormal="40" zoomScaleSheetLayoutView="55" workbookViewId="0">
      <pane xSplit="2" ySplit="19" topLeftCell="C20" activePane="bottomRight" state="frozen"/>
      <selection pane="topRight" activeCell="C1" sqref="C1"/>
      <selection pane="bottomLeft" activeCell="A20" sqref="A20"/>
      <selection pane="bottomRight" activeCell="W23" sqref="W23"/>
    </sheetView>
  </sheetViews>
  <sheetFormatPr defaultColWidth="9" defaultRowHeight="15.75" x14ac:dyDescent="0.25"/>
  <cols>
    <col min="1" max="1" width="10.625" style="1" customWidth="1"/>
    <col min="2" max="2" width="37.25" style="1" bestFit="1" customWidth="1"/>
    <col min="3" max="3" width="17.375" style="1" customWidth="1"/>
    <col min="4" max="4" width="18" style="2" customWidth="1"/>
    <col min="5" max="5" width="23.25" style="2" customWidth="1"/>
    <col min="6" max="6" width="17.25" style="2" customWidth="1"/>
    <col min="7" max="7" width="20" style="2" customWidth="1"/>
    <col min="8" max="8" width="14.75" style="2" customWidth="1"/>
    <col min="9" max="9" width="11" style="2" customWidth="1"/>
    <col min="10" max="10" width="14.75" style="1" customWidth="1"/>
    <col min="11" max="11" width="14.75" style="2" customWidth="1"/>
    <col min="12" max="12" width="13.25" style="1" customWidth="1"/>
    <col min="13" max="13" width="14.75" style="1" customWidth="1"/>
    <col min="14" max="14" width="10" style="1" customWidth="1"/>
    <col min="15" max="16" width="14.75" style="1" customWidth="1"/>
    <col min="17" max="17" width="10.75" style="1" customWidth="1"/>
    <col min="18" max="18" width="20.625" style="1" customWidth="1"/>
    <col min="19" max="28" width="13.125" style="1" customWidth="1"/>
    <col min="29" max="29" width="35.625" style="1" customWidth="1"/>
    <col min="30" max="30" width="10.625" style="1" bestFit="1" customWidth="1"/>
    <col min="31" max="63" width="9" style="1"/>
    <col min="64" max="64" width="17.375" style="1" customWidth="1"/>
    <col min="65" max="16384" width="9" style="1"/>
  </cols>
  <sheetData>
    <row r="1" spans="1:29" ht="18.75" x14ac:dyDescent="0.25">
      <c r="AC1" s="3" t="s">
        <v>0</v>
      </c>
    </row>
    <row r="2" spans="1:29" ht="18.75" x14ac:dyDescent="0.3">
      <c r="AC2" s="4" t="s">
        <v>1</v>
      </c>
    </row>
    <row r="3" spans="1:29" ht="18.75" x14ac:dyDescent="0.3">
      <c r="AC3" s="4" t="s">
        <v>2</v>
      </c>
    </row>
    <row r="4" spans="1:29" s="5" customFormat="1" ht="18.75" x14ac:dyDescent="0.3">
      <c r="A4" s="63" t="s">
        <v>3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</row>
    <row r="5" spans="1:29" s="5" customFormat="1" ht="18.75" x14ac:dyDescent="0.3">
      <c r="A5" s="64" t="s">
        <v>165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</row>
    <row r="6" spans="1:29" s="5" customFormat="1" ht="18.75" x14ac:dyDescent="0.3">
      <c r="A6" s="6"/>
      <c r="B6" s="6"/>
      <c r="C6" s="6"/>
      <c r="D6" s="7"/>
      <c r="E6" s="7"/>
      <c r="F6" s="7"/>
      <c r="G6" s="7"/>
      <c r="H6" s="7"/>
      <c r="I6" s="7"/>
      <c r="J6" s="6"/>
      <c r="K6" s="7"/>
      <c r="L6" s="6"/>
      <c r="M6" s="6"/>
      <c r="N6" s="6"/>
      <c r="O6" s="6"/>
      <c r="P6" s="6"/>
      <c r="Q6" s="6"/>
      <c r="R6" s="56"/>
      <c r="S6" s="6"/>
      <c r="T6" s="6"/>
      <c r="U6" s="6"/>
      <c r="V6" s="6"/>
      <c r="W6" s="6"/>
      <c r="X6" s="6"/>
      <c r="Y6" s="6"/>
      <c r="Z6" s="6"/>
      <c r="AA6" s="6"/>
      <c r="AB6" s="6"/>
      <c r="AC6" s="6"/>
    </row>
    <row r="7" spans="1:29" s="5" customFormat="1" ht="18.75" x14ac:dyDescent="0.3">
      <c r="A7" s="64" t="s">
        <v>94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</row>
    <row r="8" spans="1:29" x14ac:dyDescent="0.25">
      <c r="A8" s="65" t="s">
        <v>4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</row>
    <row r="9" spans="1:29" x14ac:dyDescent="0.25">
      <c r="A9" s="8"/>
      <c r="B9" s="8"/>
      <c r="C9" s="8"/>
      <c r="D9" s="9"/>
      <c r="E9" s="9"/>
      <c r="F9" s="9"/>
      <c r="G9" s="9"/>
      <c r="H9" s="9"/>
      <c r="I9" s="9"/>
      <c r="J9" s="8"/>
      <c r="K9" s="9"/>
      <c r="L9" s="8"/>
      <c r="M9" s="8"/>
      <c r="N9" s="8"/>
      <c r="O9" s="8"/>
      <c r="P9" s="8"/>
      <c r="Q9" s="8"/>
      <c r="R9" s="12"/>
      <c r="S9" s="8"/>
      <c r="T9" s="8"/>
      <c r="U9" s="8"/>
      <c r="V9" s="8"/>
      <c r="W9" s="8"/>
      <c r="X9" s="8"/>
      <c r="Y9" s="8"/>
      <c r="Z9" s="8"/>
      <c r="AA9" s="8"/>
      <c r="AB9" s="8"/>
      <c r="AC9" s="8"/>
    </row>
    <row r="10" spans="1:29" ht="18.75" x14ac:dyDescent="0.3">
      <c r="A10" s="66" t="s">
        <v>171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</row>
    <row r="11" spans="1:29" x14ac:dyDescent="0.25">
      <c r="S11" s="60"/>
    </row>
    <row r="12" spans="1:29" ht="18.75" x14ac:dyDescent="0.25">
      <c r="A12" s="61"/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</row>
    <row r="13" spans="1:29" x14ac:dyDescent="0.25">
      <c r="A13" s="65" t="s">
        <v>177</v>
      </c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</row>
    <row r="15" spans="1:29" x14ac:dyDescent="0.25">
      <c r="A15" s="67" t="s">
        <v>5</v>
      </c>
      <c r="B15" s="70" t="s">
        <v>6</v>
      </c>
      <c r="C15" s="70" t="s">
        <v>7</v>
      </c>
      <c r="D15" s="70" t="s">
        <v>8</v>
      </c>
      <c r="E15" s="70" t="s">
        <v>9</v>
      </c>
      <c r="F15" s="70" t="s">
        <v>168</v>
      </c>
      <c r="G15" s="70" t="s">
        <v>169</v>
      </c>
      <c r="H15" s="70" t="s">
        <v>166</v>
      </c>
      <c r="I15" s="70"/>
      <c r="J15" s="70"/>
      <c r="K15" s="70"/>
      <c r="L15" s="70"/>
      <c r="M15" s="70"/>
      <c r="N15" s="70"/>
      <c r="O15" s="70"/>
      <c r="P15" s="70"/>
      <c r="Q15" s="70"/>
      <c r="R15" s="70" t="s">
        <v>170</v>
      </c>
      <c r="S15" s="72" t="s">
        <v>167</v>
      </c>
      <c r="T15" s="73"/>
      <c r="U15" s="73"/>
      <c r="V15" s="73"/>
      <c r="W15" s="73"/>
      <c r="X15" s="73"/>
      <c r="Y15" s="73"/>
      <c r="Z15" s="73"/>
      <c r="AA15" s="73"/>
      <c r="AB15" s="73"/>
      <c r="AC15" s="70" t="s">
        <v>10</v>
      </c>
    </row>
    <row r="16" spans="1:29" x14ac:dyDescent="0.25">
      <c r="A16" s="68"/>
      <c r="B16" s="70"/>
      <c r="C16" s="70"/>
      <c r="D16" s="70"/>
      <c r="E16" s="70"/>
      <c r="F16" s="70"/>
      <c r="G16" s="71"/>
      <c r="H16" s="70" t="s">
        <v>11</v>
      </c>
      <c r="I16" s="70"/>
      <c r="J16" s="70"/>
      <c r="K16" s="70"/>
      <c r="L16" s="70"/>
      <c r="M16" s="70" t="s">
        <v>12</v>
      </c>
      <c r="N16" s="70"/>
      <c r="O16" s="70"/>
      <c r="P16" s="70"/>
      <c r="Q16" s="70"/>
      <c r="R16" s="70"/>
      <c r="S16" s="74" t="s">
        <v>13</v>
      </c>
      <c r="T16" s="73"/>
      <c r="U16" s="75" t="s">
        <v>14</v>
      </c>
      <c r="V16" s="75"/>
      <c r="W16" s="75" t="s">
        <v>15</v>
      </c>
      <c r="X16" s="73"/>
      <c r="Y16" s="75" t="s">
        <v>16</v>
      </c>
      <c r="Z16" s="73"/>
      <c r="AA16" s="75" t="s">
        <v>17</v>
      </c>
      <c r="AB16" s="73"/>
      <c r="AC16" s="70"/>
    </row>
    <row r="17" spans="1:30" ht="112.5" customHeight="1" x14ac:dyDescent="0.25">
      <c r="A17" s="68"/>
      <c r="B17" s="70"/>
      <c r="C17" s="70"/>
      <c r="D17" s="70"/>
      <c r="E17" s="70"/>
      <c r="F17" s="70"/>
      <c r="G17" s="71"/>
      <c r="H17" s="76" t="s">
        <v>13</v>
      </c>
      <c r="I17" s="76" t="s">
        <v>14</v>
      </c>
      <c r="J17" s="75" t="s">
        <v>15</v>
      </c>
      <c r="K17" s="76" t="s">
        <v>16</v>
      </c>
      <c r="L17" s="76" t="s">
        <v>17</v>
      </c>
      <c r="M17" s="77" t="s">
        <v>18</v>
      </c>
      <c r="N17" s="77" t="s">
        <v>14</v>
      </c>
      <c r="O17" s="75" t="s">
        <v>15</v>
      </c>
      <c r="P17" s="77" t="s">
        <v>16</v>
      </c>
      <c r="Q17" s="77" t="s">
        <v>17</v>
      </c>
      <c r="R17" s="70"/>
      <c r="S17" s="73"/>
      <c r="T17" s="73"/>
      <c r="U17" s="75"/>
      <c r="V17" s="75"/>
      <c r="W17" s="73"/>
      <c r="X17" s="73"/>
      <c r="Y17" s="73"/>
      <c r="Z17" s="73"/>
      <c r="AA17" s="73"/>
      <c r="AB17" s="73"/>
      <c r="AC17" s="70"/>
    </row>
    <row r="18" spans="1:30" ht="64.5" customHeight="1" x14ac:dyDescent="0.25">
      <c r="A18" s="69"/>
      <c r="B18" s="70"/>
      <c r="C18" s="70"/>
      <c r="D18" s="70"/>
      <c r="E18" s="70"/>
      <c r="F18" s="70"/>
      <c r="G18" s="71"/>
      <c r="H18" s="76"/>
      <c r="I18" s="76"/>
      <c r="J18" s="75"/>
      <c r="K18" s="76"/>
      <c r="L18" s="76"/>
      <c r="M18" s="77"/>
      <c r="N18" s="77"/>
      <c r="O18" s="75"/>
      <c r="P18" s="77"/>
      <c r="Q18" s="77"/>
      <c r="R18" s="70"/>
      <c r="S18" s="10" t="s">
        <v>19</v>
      </c>
      <c r="T18" s="10" t="s">
        <v>20</v>
      </c>
      <c r="U18" s="10" t="s">
        <v>19</v>
      </c>
      <c r="V18" s="10" t="s">
        <v>20</v>
      </c>
      <c r="W18" s="10" t="s">
        <v>19</v>
      </c>
      <c r="X18" s="10" t="s">
        <v>20</v>
      </c>
      <c r="Y18" s="10" t="s">
        <v>19</v>
      </c>
      <c r="Z18" s="10" t="s">
        <v>20</v>
      </c>
      <c r="AA18" s="10" t="s">
        <v>19</v>
      </c>
      <c r="AB18" s="10" t="s">
        <v>20</v>
      </c>
      <c r="AC18" s="70"/>
    </row>
    <row r="19" spans="1:30" ht="23.25" customHeight="1" x14ac:dyDescent="0.25">
      <c r="A19" s="11">
        <v>1</v>
      </c>
      <c r="B19" s="11">
        <f>A19+1</f>
        <v>2</v>
      </c>
      <c r="C19" s="11">
        <f>B19+1</f>
        <v>3</v>
      </c>
      <c r="D19" s="11">
        <f>C19+1</f>
        <v>4</v>
      </c>
      <c r="E19" s="11">
        <v>5</v>
      </c>
      <c r="F19" s="11">
        <f t="shared" ref="F19:AC19" si="0">E19+1</f>
        <v>6</v>
      </c>
      <c r="G19" s="11">
        <f t="shared" si="0"/>
        <v>7</v>
      </c>
      <c r="H19" s="11">
        <f t="shared" si="0"/>
        <v>8</v>
      </c>
      <c r="I19" s="11">
        <f t="shared" si="0"/>
        <v>9</v>
      </c>
      <c r="J19" s="11">
        <f t="shared" si="0"/>
        <v>10</v>
      </c>
      <c r="K19" s="11">
        <f t="shared" si="0"/>
        <v>11</v>
      </c>
      <c r="L19" s="11">
        <f t="shared" si="0"/>
        <v>12</v>
      </c>
      <c r="M19" s="11">
        <f t="shared" si="0"/>
        <v>13</v>
      </c>
      <c r="N19" s="11">
        <f t="shared" si="0"/>
        <v>14</v>
      </c>
      <c r="O19" s="11">
        <f t="shared" si="0"/>
        <v>15</v>
      </c>
      <c r="P19" s="11">
        <f t="shared" si="0"/>
        <v>16</v>
      </c>
      <c r="Q19" s="11">
        <f t="shared" si="0"/>
        <v>17</v>
      </c>
      <c r="R19" s="13">
        <f t="shared" si="0"/>
        <v>18</v>
      </c>
      <c r="S19" s="11">
        <f t="shared" si="0"/>
        <v>19</v>
      </c>
      <c r="T19" s="11">
        <f t="shared" si="0"/>
        <v>20</v>
      </c>
      <c r="U19" s="11">
        <f t="shared" si="0"/>
        <v>21</v>
      </c>
      <c r="V19" s="11">
        <f t="shared" si="0"/>
        <v>22</v>
      </c>
      <c r="W19" s="11">
        <f t="shared" si="0"/>
        <v>23</v>
      </c>
      <c r="X19" s="11">
        <f t="shared" si="0"/>
        <v>24</v>
      </c>
      <c r="Y19" s="11">
        <f t="shared" si="0"/>
        <v>25</v>
      </c>
      <c r="Z19" s="11">
        <f t="shared" si="0"/>
        <v>26</v>
      </c>
      <c r="AA19" s="11">
        <f t="shared" si="0"/>
        <v>27</v>
      </c>
      <c r="AB19" s="11">
        <f t="shared" si="0"/>
        <v>28</v>
      </c>
      <c r="AC19" s="11">
        <f t="shared" si="0"/>
        <v>29</v>
      </c>
    </row>
    <row r="20" spans="1:30" ht="31.5" x14ac:dyDescent="0.25">
      <c r="A20" s="14" t="s">
        <v>22</v>
      </c>
      <c r="B20" s="21" t="s">
        <v>21</v>
      </c>
      <c r="C20" s="22" t="s">
        <v>23</v>
      </c>
      <c r="D20" s="33">
        <f>SUM(D21:D26)</f>
        <v>2968.6107749370221</v>
      </c>
      <c r="E20" s="33">
        <f t="shared" ref="E20" si="1">IF(SUM(E21:E26)&lt;&gt;0,SUM(E21:E26),0)</f>
        <v>0</v>
      </c>
      <c r="F20" s="33">
        <f t="shared" ref="F20" si="2">SUM(F21:F26)</f>
        <v>2462.6082569785285</v>
      </c>
      <c r="G20" s="33">
        <f>SUM(G21:G26)</f>
        <v>506.00251795849329</v>
      </c>
      <c r="H20" s="33">
        <f>SUM(H21:H26)</f>
        <v>0</v>
      </c>
      <c r="I20" s="33">
        <f t="shared" ref="I20:Q20" si="3">SUM(I21:I26)</f>
        <v>0</v>
      </c>
      <c r="J20" s="33">
        <f t="shared" si="3"/>
        <v>0</v>
      </c>
      <c r="K20" s="33">
        <f t="shared" si="3"/>
        <v>0</v>
      </c>
      <c r="L20" s="33">
        <f t="shared" si="3"/>
        <v>0</v>
      </c>
      <c r="M20" s="33">
        <f t="shared" si="3"/>
        <v>282.94358903800003</v>
      </c>
      <c r="N20" s="33">
        <f t="shared" si="3"/>
        <v>0</v>
      </c>
      <c r="O20" s="33">
        <f t="shared" si="3"/>
        <v>0</v>
      </c>
      <c r="P20" s="33">
        <f t="shared" si="3"/>
        <v>282.94358903800003</v>
      </c>
      <c r="Q20" s="33">
        <f t="shared" si="3"/>
        <v>0</v>
      </c>
      <c r="R20" s="33">
        <f t="shared" ref="R20:R81" si="4">G20-M20</f>
        <v>223.05892892049326</v>
      </c>
      <c r="S20" s="33">
        <f t="shared" ref="S20:AB20" si="5">SUM(S21:S26)</f>
        <v>-282.94358903800003</v>
      </c>
      <c r="T20" s="33">
        <f t="shared" si="5"/>
        <v>0</v>
      </c>
      <c r="U20" s="33">
        <f t="shared" si="5"/>
        <v>0</v>
      </c>
      <c r="V20" s="33">
        <f t="shared" si="5"/>
        <v>0</v>
      </c>
      <c r="W20" s="33">
        <f t="shared" si="5"/>
        <v>0</v>
      </c>
      <c r="X20" s="33">
        <f t="shared" si="5"/>
        <v>0</v>
      </c>
      <c r="Y20" s="33">
        <f t="shared" si="5"/>
        <v>-282.94358903800003</v>
      </c>
      <c r="Z20" s="33">
        <f t="shared" si="5"/>
        <v>0</v>
      </c>
      <c r="AA20" s="33">
        <f t="shared" si="5"/>
        <v>0</v>
      </c>
      <c r="AB20" s="33">
        <f t="shared" si="5"/>
        <v>0</v>
      </c>
      <c r="AC20" s="45"/>
      <c r="AD20" s="60"/>
    </row>
    <row r="21" spans="1:30" ht="31.5" x14ac:dyDescent="0.25">
      <c r="A21" s="15" t="s">
        <v>24</v>
      </c>
      <c r="B21" s="23" t="s">
        <v>25</v>
      </c>
      <c r="C21" s="24" t="s">
        <v>23</v>
      </c>
      <c r="D21" s="34">
        <f>D28</f>
        <v>245.86971465868851</v>
      </c>
      <c r="E21" s="34">
        <f t="shared" ref="E21" si="6">IF(E28&lt;&gt;0,E28,0)</f>
        <v>0</v>
      </c>
      <c r="F21" s="34">
        <f t="shared" ref="F21:G21" si="7">F28</f>
        <v>242.13754620874843</v>
      </c>
      <c r="G21" s="34">
        <f t="shared" si="7"/>
        <v>3.7321684499400725</v>
      </c>
      <c r="H21" s="34">
        <f>H29</f>
        <v>0</v>
      </c>
      <c r="I21" s="34">
        <f t="shared" ref="I21:Q21" si="8">I29</f>
        <v>0</v>
      </c>
      <c r="J21" s="34">
        <f t="shared" si="8"/>
        <v>0</v>
      </c>
      <c r="K21" s="34">
        <f t="shared" si="8"/>
        <v>0</v>
      </c>
      <c r="L21" s="34">
        <f t="shared" si="8"/>
        <v>0</v>
      </c>
      <c r="M21" s="34">
        <f t="shared" si="8"/>
        <v>6.2024395700000001</v>
      </c>
      <c r="N21" s="34">
        <f t="shared" si="8"/>
        <v>0</v>
      </c>
      <c r="O21" s="34">
        <f t="shared" si="8"/>
        <v>0</v>
      </c>
      <c r="P21" s="34">
        <f>P29</f>
        <v>6.2024395700000001</v>
      </c>
      <c r="Q21" s="34">
        <f t="shared" si="8"/>
        <v>0</v>
      </c>
      <c r="R21" s="34">
        <f t="shared" si="4"/>
        <v>-2.4702711200599277</v>
      </c>
      <c r="S21" s="34">
        <f t="shared" ref="S21:AB21" si="9">S29</f>
        <v>-6.2024395700000001</v>
      </c>
      <c r="T21" s="34">
        <f t="shared" si="9"/>
        <v>0</v>
      </c>
      <c r="U21" s="34">
        <f t="shared" si="9"/>
        <v>0</v>
      </c>
      <c r="V21" s="34">
        <f t="shared" si="9"/>
        <v>0</v>
      </c>
      <c r="W21" s="34">
        <f t="shared" si="9"/>
        <v>0</v>
      </c>
      <c r="X21" s="34">
        <f t="shared" si="9"/>
        <v>0</v>
      </c>
      <c r="Y21" s="34">
        <f t="shared" si="9"/>
        <v>-6.2024395700000001</v>
      </c>
      <c r="Z21" s="34">
        <f t="shared" si="9"/>
        <v>0</v>
      </c>
      <c r="AA21" s="34">
        <f t="shared" si="9"/>
        <v>0</v>
      </c>
      <c r="AB21" s="34">
        <f t="shared" si="9"/>
        <v>0</v>
      </c>
      <c r="AC21" s="46"/>
      <c r="AD21" s="60"/>
    </row>
    <row r="22" spans="1:30" ht="31.5" x14ac:dyDescent="0.25">
      <c r="A22" s="15" t="s">
        <v>26</v>
      </c>
      <c r="B22" s="23" t="s">
        <v>27</v>
      </c>
      <c r="C22" s="24" t="s">
        <v>23</v>
      </c>
      <c r="D22" s="34">
        <f>D53</f>
        <v>2530.6590314632945</v>
      </c>
      <c r="E22" s="34">
        <f t="shared" ref="E22" si="10">IF(E41&lt;&gt;0,E41,0)</f>
        <v>0</v>
      </c>
      <c r="F22" s="34">
        <f t="shared" ref="F22:G22" si="11">F53</f>
        <v>2008.3801783009726</v>
      </c>
      <c r="G22" s="34">
        <f t="shared" si="11"/>
        <v>522.27885316232141</v>
      </c>
      <c r="H22" s="34">
        <f>H53</f>
        <v>0</v>
      </c>
      <c r="I22" s="34">
        <f t="shared" ref="I22:Q22" si="12">I53</f>
        <v>0</v>
      </c>
      <c r="J22" s="34">
        <f t="shared" si="12"/>
        <v>0</v>
      </c>
      <c r="K22" s="34">
        <f t="shared" si="12"/>
        <v>0</v>
      </c>
      <c r="L22" s="34">
        <f t="shared" si="12"/>
        <v>0</v>
      </c>
      <c r="M22" s="34">
        <f t="shared" si="12"/>
        <v>241.72003990394987</v>
      </c>
      <c r="N22" s="34">
        <f t="shared" si="12"/>
        <v>0</v>
      </c>
      <c r="O22" s="34">
        <f t="shared" si="12"/>
        <v>0</v>
      </c>
      <c r="P22" s="34">
        <f t="shared" si="12"/>
        <v>241.72003990394987</v>
      </c>
      <c r="Q22" s="34">
        <f t="shared" si="12"/>
        <v>0</v>
      </c>
      <c r="R22" s="34">
        <f t="shared" si="4"/>
        <v>280.55881325837152</v>
      </c>
      <c r="S22" s="34">
        <f t="shared" ref="S22:AB22" si="13">S53</f>
        <v>-241.72003990394987</v>
      </c>
      <c r="T22" s="34">
        <f t="shared" si="13"/>
        <v>0</v>
      </c>
      <c r="U22" s="34">
        <f t="shared" si="13"/>
        <v>0</v>
      </c>
      <c r="V22" s="34">
        <f t="shared" si="13"/>
        <v>0</v>
      </c>
      <c r="W22" s="34">
        <f t="shared" si="13"/>
        <v>0</v>
      </c>
      <c r="X22" s="34">
        <f t="shared" si="13"/>
        <v>0</v>
      </c>
      <c r="Y22" s="34">
        <f t="shared" si="13"/>
        <v>-241.72003990394987</v>
      </c>
      <c r="Z22" s="34">
        <f t="shared" si="13"/>
        <v>0</v>
      </c>
      <c r="AA22" s="34">
        <f t="shared" si="13"/>
        <v>0</v>
      </c>
      <c r="AB22" s="34">
        <f t="shared" si="13"/>
        <v>0</v>
      </c>
      <c r="AC22" s="46"/>
      <c r="AD22" s="60"/>
    </row>
    <row r="23" spans="1:30" ht="78.75" x14ac:dyDescent="0.25">
      <c r="A23" s="15" t="s">
        <v>28</v>
      </c>
      <c r="B23" s="23" t="s">
        <v>29</v>
      </c>
      <c r="C23" s="24" t="s">
        <v>23</v>
      </c>
      <c r="D23" s="34">
        <f>D97</f>
        <v>0</v>
      </c>
      <c r="E23" s="34">
        <v>0</v>
      </c>
      <c r="F23" s="34">
        <f t="shared" ref="F23:G23" si="14">F97</f>
        <v>0</v>
      </c>
      <c r="G23" s="34">
        <f t="shared" si="14"/>
        <v>0</v>
      </c>
      <c r="H23" s="34">
        <f>H97</f>
        <v>0</v>
      </c>
      <c r="I23" s="34">
        <f t="shared" ref="I23:Q23" si="15">I97</f>
        <v>0</v>
      </c>
      <c r="J23" s="34">
        <f t="shared" si="15"/>
        <v>0</v>
      </c>
      <c r="K23" s="34">
        <f t="shared" si="15"/>
        <v>0</v>
      </c>
      <c r="L23" s="34">
        <f t="shared" si="15"/>
        <v>0</v>
      </c>
      <c r="M23" s="34">
        <f t="shared" si="15"/>
        <v>0</v>
      </c>
      <c r="N23" s="34">
        <f t="shared" si="15"/>
        <v>0</v>
      </c>
      <c r="O23" s="34">
        <f t="shared" si="15"/>
        <v>0</v>
      </c>
      <c r="P23" s="34">
        <f t="shared" si="15"/>
        <v>0</v>
      </c>
      <c r="Q23" s="34">
        <f t="shared" si="15"/>
        <v>0</v>
      </c>
      <c r="R23" s="34">
        <f t="shared" si="4"/>
        <v>0</v>
      </c>
      <c r="S23" s="34">
        <f t="shared" ref="S23:AB23" si="16">S97</f>
        <v>0</v>
      </c>
      <c r="T23" s="34">
        <f t="shared" si="16"/>
        <v>0</v>
      </c>
      <c r="U23" s="34">
        <f t="shared" si="16"/>
        <v>0</v>
      </c>
      <c r="V23" s="34">
        <f t="shared" si="16"/>
        <v>0</v>
      </c>
      <c r="W23" s="34">
        <f t="shared" si="16"/>
        <v>0</v>
      </c>
      <c r="X23" s="34">
        <f t="shared" si="16"/>
        <v>0</v>
      </c>
      <c r="Y23" s="34">
        <f t="shared" si="16"/>
        <v>0</v>
      </c>
      <c r="Z23" s="34">
        <f t="shared" si="16"/>
        <v>0</v>
      </c>
      <c r="AA23" s="34">
        <f t="shared" si="16"/>
        <v>0</v>
      </c>
      <c r="AB23" s="34">
        <f t="shared" si="16"/>
        <v>0</v>
      </c>
      <c r="AC23" s="46"/>
      <c r="AD23" s="60"/>
    </row>
    <row r="24" spans="1:30" ht="31.5" x14ac:dyDescent="0.25">
      <c r="A24" s="15" t="s">
        <v>30</v>
      </c>
      <c r="B24" s="23" t="s">
        <v>31</v>
      </c>
      <c r="C24" s="24" t="s">
        <v>23</v>
      </c>
      <c r="D24" s="34">
        <f>D100</f>
        <v>0</v>
      </c>
      <c r="E24" s="34">
        <f t="shared" ref="E24" si="17">IF(E87&lt;&gt;0,E87,0)</f>
        <v>0</v>
      </c>
      <c r="F24" s="34">
        <f t="shared" ref="F24:G24" si="18">F100</f>
        <v>0</v>
      </c>
      <c r="G24" s="34">
        <f t="shared" si="18"/>
        <v>0</v>
      </c>
      <c r="H24" s="34">
        <f>H100</f>
        <v>0</v>
      </c>
      <c r="I24" s="34">
        <f t="shared" ref="I24:Q24" si="19">I100</f>
        <v>0</v>
      </c>
      <c r="J24" s="34">
        <f t="shared" si="19"/>
        <v>0</v>
      </c>
      <c r="K24" s="34">
        <f t="shared" si="19"/>
        <v>0</v>
      </c>
      <c r="L24" s="34">
        <f t="shared" si="19"/>
        <v>0</v>
      </c>
      <c r="M24" s="34">
        <f t="shared" si="19"/>
        <v>0</v>
      </c>
      <c r="N24" s="34">
        <f t="shared" si="19"/>
        <v>0</v>
      </c>
      <c r="O24" s="34">
        <f t="shared" si="19"/>
        <v>0</v>
      </c>
      <c r="P24" s="34">
        <f t="shared" si="19"/>
        <v>0</v>
      </c>
      <c r="Q24" s="34">
        <f t="shared" si="19"/>
        <v>0</v>
      </c>
      <c r="R24" s="34">
        <f t="shared" si="4"/>
        <v>0</v>
      </c>
      <c r="S24" s="34">
        <f t="shared" ref="S24:AB24" si="20">S100</f>
        <v>0</v>
      </c>
      <c r="T24" s="34">
        <f t="shared" si="20"/>
        <v>0</v>
      </c>
      <c r="U24" s="34">
        <f t="shared" si="20"/>
        <v>0</v>
      </c>
      <c r="V24" s="34">
        <f t="shared" si="20"/>
        <v>0</v>
      </c>
      <c r="W24" s="34">
        <f t="shared" si="20"/>
        <v>0</v>
      </c>
      <c r="X24" s="34">
        <f t="shared" si="20"/>
        <v>0</v>
      </c>
      <c r="Y24" s="34">
        <f t="shared" si="20"/>
        <v>0</v>
      </c>
      <c r="Z24" s="34">
        <f t="shared" si="20"/>
        <v>0</v>
      </c>
      <c r="AA24" s="34">
        <f t="shared" si="20"/>
        <v>0</v>
      </c>
      <c r="AB24" s="34">
        <f t="shared" si="20"/>
        <v>0</v>
      </c>
      <c r="AC24" s="46"/>
      <c r="AD24" s="60"/>
    </row>
    <row r="25" spans="1:30" ht="47.25" x14ac:dyDescent="0.25">
      <c r="A25" s="15" t="s">
        <v>32</v>
      </c>
      <c r="B25" s="23" t="s">
        <v>33</v>
      </c>
      <c r="C25" s="24" t="s">
        <v>23</v>
      </c>
      <c r="D25" s="34">
        <f>D102</f>
        <v>0</v>
      </c>
      <c r="E25" s="34">
        <v>0</v>
      </c>
      <c r="F25" s="34">
        <f t="shared" ref="F25:G26" si="21">F102</f>
        <v>0</v>
      </c>
      <c r="G25" s="34">
        <f t="shared" si="21"/>
        <v>0</v>
      </c>
      <c r="H25" s="34">
        <f>H102</f>
        <v>0</v>
      </c>
      <c r="I25" s="34">
        <f t="shared" ref="I25:Q26" si="22">I102</f>
        <v>0</v>
      </c>
      <c r="J25" s="34">
        <f t="shared" si="22"/>
        <v>0</v>
      </c>
      <c r="K25" s="34">
        <f t="shared" si="22"/>
        <v>0</v>
      </c>
      <c r="L25" s="34">
        <f t="shared" si="22"/>
        <v>0</v>
      </c>
      <c r="M25" s="34">
        <f t="shared" si="22"/>
        <v>0</v>
      </c>
      <c r="N25" s="34">
        <f t="shared" si="22"/>
        <v>0</v>
      </c>
      <c r="O25" s="34">
        <f t="shared" si="22"/>
        <v>0</v>
      </c>
      <c r="P25" s="34">
        <f t="shared" si="22"/>
        <v>0</v>
      </c>
      <c r="Q25" s="34">
        <f t="shared" si="22"/>
        <v>0</v>
      </c>
      <c r="R25" s="34">
        <f t="shared" si="4"/>
        <v>0</v>
      </c>
      <c r="S25" s="34">
        <f t="shared" ref="S25:AB26" si="23">S102</f>
        <v>0</v>
      </c>
      <c r="T25" s="34">
        <f t="shared" si="23"/>
        <v>0</v>
      </c>
      <c r="U25" s="34">
        <f t="shared" si="23"/>
        <v>0</v>
      </c>
      <c r="V25" s="34">
        <f t="shared" si="23"/>
        <v>0</v>
      </c>
      <c r="W25" s="34">
        <f t="shared" si="23"/>
        <v>0</v>
      </c>
      <c r="X25" s="34">
        <f t="shared" si="23"/>
        <v>0</v>
      </c>
      <c r="Y25" s="34">
        <f t="shared" si="23"/>
        <v>0</v>
      </c>
      <c r="Z25" s="34">
        <f t="shared" si="23"/>
        <v>0</v>
      </c>
      <c r="AA25" s="34">
        <f t="shared" si="23"/>
        <v>0</v>
      </c>
      <c r="AB25" s="34">
        <f t="shared" si="23"/>
        <v>0</v>
      </c>
      <c r="AC25" s="46"/>
      <c r="AD25" s="60"/>
    </row>
    <row r="26" spans="1:30" ht="31.5" x14ac:dyDescent="0.25">
      <c r="A26" s="15" t="s">
        <v>34</v>
      </c>
      <c r="B26" s="23" t="s">
        <v>35</v>
      </c>
      <c r="C26" s="24" t="s">
        <v>23</v>
      </c>
      <c r="D26" s="34">
        <f>D103</f>
        <v>192.08202881503897</v>
      </c>
      <c r="E26" s="34">
        <f t="shared" ref="E26" si="24">IF(E90&lt;&gt;0,E90,0)</f>
        <v>0</v>
      </c>
      <c r="F26" s="34">
        <f t="shared" si="21"/>
        <v>212.0905324688072</v>
      </c>
      <c r="G26" s="34">
        <f t="shared" si="21"/>
        <v>-20.008503653768255</v>
      </c>
      <c r="H26" s="34">
        <f>H103</f>
        <v>0</v>
      </c>
      <c r="I26" s="34">
        <f t="shared" si="22"/>
        <v>0</v>
      </c>
      <c r="J26" s="34">
        <f t="shared" si="22"/>
        <v>0</v>
      </c>
      <c r="K26" s="34">
        <f t="shared" si="22"/>
        <v>0</v>
      </c>
      <c r="L26" s="34">
        <f t="shared" si="22"/>
        <v>0</v>
      </c>
      <c r="M26" s="34">
        <f t="shared" si="22"/>
        <v>35.02110956405015</v>
      </c>
      <c r="N26" s="34">
        <f t="shared" si="22"/>
        <v>0</v>
      </c>
      <c r="O26" s="34">
        <f t="shared" si="22"/>
        <v>0</v>
      </c>
      <c r="P26" s="34">
        <f t="shared" si="22"/>
        <v>35.02110956405015</v>
      </c>
      <c r="Q26" s="34">
        <f t="shared" si="22"/>
        <v>0</v>
      </c>
      <c r="R26" s="34">
        <f t="shared" si="4"/>
        <v>-55.029613217818408</v>
      </c>
      <c r="S26" s="34">
        <f t="shared" si="23"/>
        <v>-35.02110956405015</v>
      </c>
      <c r="T26" s="34">
        <f t="shared" si="23"/>
        <v>0</v>
      </c>
      <c r="U26" s="34">
        <f t="shared" si="23"/>
        <v>0</v>
      </c>
      <c r="V26" s="34">
        <f t="shared" si="23"/>
        <v>0</v>
      </c>
      <c r="W26" s="34">
        <f t="shared" si="23"/>
        <v>0</v>
      </c>
      <c r="X26" s="34">
        <f t="shared" si="23"/>
        <v>0</v>
      </c>
      <c r="Y26" s="34">
        <f t="shared" si="23"/>
        <v>-35.02110956405015</v>
      </c>
      <c r="Z26" s="34">
        <f t="shared" si="23"/>
        <v>0</v>
      </c>
      <c r="AA26" s="34">
        <f t="shared" si="23"/>
        <v>0</v>
      </c>
      <c r="AB26" s="34">
        <f t="shared" si="23"/>
        <v>0</v>
      </c>
      <c r="AC26" s="46"/>
      <c r="AD26" s="60"/>
    </row>
    <row r="27" spans="1:30" x14ac:dyDescent="0.25">
      <c r="A27" s="16" t="s">
        <v>36</v>
      </c>
      <c r="B27" s="25" t="s">
        <v>37</v>
      </c>
      <c r="C27" s="26" t="s">
        <v>23</v>
      </c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47"/>
      <c r="AD27" s="60"/>
    </row>
    <row r="28" spans="1:30" ht="31.5" x14ac:dyDescent="0.25">
      <c r="A28" s="17" t="s">
        <v>38</v>
      </c>
      <c r="B28" s="27" t="s">
        <v>39</v>
      </c>
      <c r="C28" s="28" t="s">
        <v>23</v>
      </c>
      <c r="D28" s="36">
        <f>D29+D33+D36+D45</f>
        <v>245.86971465868851</v>
      </c>
      <c r="E28" s="36">
        <f t="shared" ref="E28" si="25">IF(SUM(E29,E33)&lt;&gt;0,SUM(E29,E33),0)</f>
        <v>0</v>
      </c>
      <c r="F28" s="36">
        <f t="shared" ref="F28:G28" si="26">F29+F33+F36+F45</f>
        <v>242.13754620874843</v>
      </c>
      <c r="G28" s="36">
        <f t="shared" si="26"/>
        <v>3.7321684499400725</v>
      </c>
      <c r="H28" s="36">
        <v>0</v>
      </c>
      <c r="I28" s="36">
        <v>0</v>
      </c>
      <c r="J28" s="36">
        <v>0</v>
      </c>
      <c r="K28" s="36">
        <v>0</v>
      </c>
      <c r="L28" s="36">
        <v>0</v>
      </c>
      <c r="M28" s="36">
        <v>0</v>
      </c>
      <c r="N28" s="36">
        <v>0</v>
      </c>
      <c r="O28" s="36">
        <v>0</v>
      </c>
      <c r="P28" s="36">
        <v>0</v>
      </c>
      <c r="Q28" s="36">
        <v>0</v>
      </c>
      <c r="R28" s="36">
        <f t="shared" si="4"/>
        <v>3.7321684499400725</v>
      </c>
      <c r="S28" s="36">
        <v>0</v>
      </c>
      <c r="T28" s="36">
        <v>0</v>
      </c>
      <c r="U28" s="36">
        <v>0</v>
      </c>
      <c r="V28" s="36">
        <v>0</v>
      </c>
      <c r="W28" s="36">
        <v>0</v>
      </c>
      <c r="X28" s="36">
        <v>0</v>
      </c>
      <c r="Y28" s="36">
        <v>0</v>
      </c>
      <c r="Z28" s="36">
        <v>0</v>
      </c>
      <c r="AA28" s="36">
        <v>0</v>
      </c>
      <c r="AB28" s="36">
        <v>0</v>
      </c>
      <c r="AC28" s="48"/>
      <c r="AD28" s="60"/>
    </row>
    <row r="29" spans="1:30" ht="47.25" x14ac:dyDescent="0.25">
      <c r="A29" s="18" t="s">
        <v>40</v>
      </c>
      <c r="B29" s="29" t="s">
        <v>41</v>
      </c>
      <c r="C29" s="30" t="s">
        <v>23</v>
      </c>
      <c r="D29" s="37">
        <f>D30+D31+D32</f>
        <v>0</v>
      </c>
      <c r="E29" s="37">
        <v>0</v>
      </c>
      <c r="F29" s="37">
        <f t="shared" ref="F29:G29" si="27">F30+F31+F32</f>
        <v>0</v>
      </c>
      <c r="G29" s="37">
        <f t="shared" si="27"/>
        <v>0</v>
      </c>
      <c r="H29" s="37">
        <f t="shared" ref="H29:Q29" si="28">H33+H36+H45</f>
        <v>0</v>
      </c>
      <c r="I29" s="37">
        <f t="shared" si="28"/>
        <v>0</v>
      </c>
      <c r="J29" s="37">
        <f t="shared" si="28"/>
        <v>0</v>
      </c>
      <c r="K29" s="37">
        <f t="shared" si="28"/>
        <v>0</v>
      </c>
      <c r="L29" s="37">
        <f t="shared" si="28"/>
        <v>0</v>
      </c>
      <c r="M29" s="37">
        <f t="shared" si="28"/>
        <v>6.2024395700000001</v>
      </c>
      <c r="N29" s="37">
        <f t="shared" si="28"/>
        <v>0</v>
      </c>
      <c r="O29" s="37">
        <f t="shared" si="28"/>
        <v>0</v>
      </c>
      <c r="P29" s="37">
        <f>P33+P36+P45</f>
        <v>6.2024395700000001</v>
      </c>
      <c r="Q29" s="37">
        <f t="shared" si="28"/>
        <v>0</v>
      </c>
      <c r="R29" s="37">
        <f t="shared" si="4"/>
        <v>-6.2024395700000001</v>
      </c>
      <c r="S29" s="37">
        <f t="shared" ref="S29:AB29" si="29">S33+S36+S45</f>
        <v>-6.2024395700000001</v>
      </c>
      <c r="T29" s="37">
        <f t="shared" si="29"/>
        <v>0</v>
      </c>
      <c r="U29" s="37">
        <f t="shared" si="29"/>
        <v>0</v>
      </c>
      <c r="V29" s="37">
        <f t="shared" si="29"/>
        <v>0</v>
      </c>
      <c r="W29" s="37">
        <f t="shared" si="29"/>
        <v>0</v>
      </c>
      <c r="X29" s="37">
        <f t="shared" si="29"/>
        <v>0</v>
      </c>
      <c r="Y29" s="37">
        <f t="shared" si="29"/>
        <v>-6.2024395700000001</v>
      </c>
      <c r="Z29" s="37">
        <f t="shared" si="29"/>
        <v>0</v>
      </c>
      <c r="AA29" s="37">
        <f t="shared" si="29"/>
        <v>0</v>
      </c>
      <c r="AB29" s="37">
        <f t="shared" si="29"/>
        <v>0</v>
      </c>
      <c r="AC29" s="49"/>
      <c r="AD29" s="60"/>
    </row>
    <row r="30" spans="1:30" ht="78.75" x14ac:dyDescent="0.25">
      <c r="A30" s="19" t="s">
        <v>42</v>
      </c>
      <c r="B30" s="31" t="s">
        <v>152</v>
      </c>
      <c r="C30" s="32" t="s">
        <v>23</v>
      </c>
      <c r="D30" s="38">
        <v>0</v>
      </c>
      <c r="E30" s="38">
        <v>0</v>
      </c>
      <c r="F30" s="38">
        <v>0</v>
      </c>
      <c r="G30" s="38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38">
        <v>0</v>
      </c>
      <c r="O30" s="38">
        <v>0</v>
      </c>
      <c r="P30" s="38">
        <v>0</v>
      </c>
      <c r="Q30" s="38">
        <v>0</v>
      </c>
      <c r="R30" s="38">
        <f t="shared" si="4"/>
        <v>0</v>
      </c>
      <c r="S30" s="38">
        <v>0</v>
      </c>
      <c r="T30" s="38">
        <v>0</v>
      </c>
      <c r="U30" s="38">
        <v>0</v>
      </c>
      <c r="V30" s="38">
        <v>0</v>
      </c>
      <c r="W30" s="38">
        <v>0</v>
      </c>
      <c r="X30" s="38">
        <v>0</v>
      </c>
      <c r="Y30" s="38">
        <v>0</v>
      </c>
      <c r="Z30" s="38">
        <v>0</v>
      </c>
      <c r="AA30" s="38">
        <v>0</v>
      </c>
      <c r="AB30" s="38">
        <v>0</v>
      </c>
      <c r="AC30" s="50"/>
      <c r="AD30" s="60"/>
    </row>
    <row r="31" spans="1:30" ht="78.75" x14ac:dyDescent="0.25">
      <c r="A31" s="19" t="s">
        <v>43</v>
      </c>
      <c r="B31" s="31" t="s">
        <v>153</v>
      </c>
      <c r="C31" s="32" t="s">
        <v>23</v>
      </c>
      <c r="D31" s="38">
        <v>0</v>
      </c>
      <c r="E31" s="38">
        <v>0</v>
      </c>
      <c r="F31" s="38">
        <v>0</v>
      </c>
      <c r="G31" s="38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38">
        <v>0</v>
      </c>
      <c r="O31" s="38">
        <v>0</v>
      </c>
      <c r="P31" s="38">
        <v>0</v>
      </c>
      <c r="Q31" s="38">
        <v>0</v>
      </c>
      <c r="R31" s="38">
        <f t="shared" si="4"/>
        <v>0</v>
      </c>
      <c r="S31" s="38">
        <v>0</v>
      </c>
      <c r="T31" s="38">
        <v>0</v>
      </c>
      <c r="U31" s="38">
        <v>0</v>
      </c>
      <c r="V31" s="38">
        <v>0</v>
      </c>
      <c r="W31" s="38">
        <v>0</v>
      </c>
      <c r="X31" s="38">
        <v>0</v>
      </c>
      <c r="Y31" s="38">
        <v>0</v>
      </c>
      <c r="Z31" s="38">
        <v>0</v>
      </c>
      <c r="AA31" s="38">
        <v>0</v>
      </c>
      <c r="AB31" s="38">
        <v>0</v>
      </c>
      <c r="AC31" s="50"/>
      <c r="AD31" s="60"/>
    </row>
    <row r="32" spans="1:30" ht="63" x14ac:dyDescent="0.25">
      <c r="A32" s="19" t="s">
        <v>44</v>
      </c>
      <c r="B32" s="31" t="s">
        <v>154</v>
      </c>
      <c r="C32" s="32" t="s">
        <v>23</v>
      </c>
      <c r="D32" s="38">
        <v>0</v>
      </c>
      <c r="E32" s="38">
        <v>0</v>
      </c>
      <c r="F32" s="38">
        <v>0</v>
      </c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38">
        <v>0</v>
      </c>
      <c r="O32" s="38">
        <v>0</v>
      </c>
      <c r="P32" s="38">
        <v>0</v>
      </c>
      <c r="Q32" s="38">
        <v>0</v>
      </c>
      <c r="R32" s="38">
        <f t="shared" si="4"/>
        <v>0</v>
      </c>
      <c r="S32" s="38">
        <v>0</v>
      </c>
      <c r="T32" s="38">
        <v>0</v>
      </c>
      <c r="U32" s="38">
        <v>0</v>
      </c>
      <c r="V32" s="38">
        <v>0</v>
      </c>
      <c r="W32" s="38">
        <v>0</v>
      </c>
      <c r="X32" s="38">
        <v>0</v>
      </c>
      <c r="Y32" s="38">
        <v>0</v>
      </c>
      <c r="Z32" s="38">
        <v>0</v>
      </c>
      <c r="AA32" s="38">
        <v>0</v>
      </c>
      <c r="AB32" s="38">
        <v>0</v>
      </c>
      <c r="AC32" s="51"/>
      <c r="AD32" s="60"/>
    </row>
    <row r="33" spans="1:30" ht="47.25" x14ac:dyDescent="0.25">
      <c r="A33" s="18" t="s">
        <v>142</v>
      </c>
      <c r="B33" s="29" t="s">
        <v>155</v>
      </c>
      <c r="C33" s="30" t="s">
        <v>23</v>
      </c>
      <c r="D33" s="37">
        <f>D34+D35</f>
        <v>0</v>
      </c>
      <c r="E33" s="37">
        <v>0</v>
      </c>
      <c r="F33" s="37">
        <f>F34+F35</f>
        <v>0</v>
      </c>
      <c r="G33" s="37">
        <f t="shared" ref="G33" si="30">G34+G35</f>
        <v>0</v>
      </c>
      <c r="H33" s="37">
        <v>0</v>
      </c>
      <c r="I33" s="37">
        <v>0</v>
      </c>
      <c r="J33" s="37">
        <v>0</v>
      </c>
      <c r="K33" s="37">
        <v>0</v>
      </c>
      <c r="L33" s="37">
        <v>0</v>
      </c>
      <c r="M33" s="37">
        <v>0</v>
      </c>
      <c r="N33" s="37">
        <v>0</v>
      </c>
      <c r="O33" s="37">
        <v>0</v>
      </c>
      <c r="P33" s="37">
        <v>0</v>
      </c>
      <c r="Q33" s="37">
        <v>0</v>
      </c>
      <c r="R33" s="37">
        <f t="shared" si="4"/>
        <v>0</v>
      </c>
      <c r="S33" s="37">
        <v>0</v>
      </c>
      <c r="T33" s="37">
        <v>0</v>
      </c>
      <c r="U33" s="37">
        <v>0</v>
      </c>
      <c r="V33" s="37">
        <v>0</v>
      </c>
      <c r="W33" s="37">
        <v>0</v>
      </c>
      <c r="X33" s="37">
        <v>0</v>
      </c>
      <c r="Y33" s="37">
        <v>0</v>
      </c>
      <c r="Z33" s="37">
        <v>0</v>
      </c>
      <c r="AA33" s="37">
        <v>0</v>
      </c>
      <c r="AB33" s="37">
        <v>0</v>
      </c>
      <c r="AC33" s="49"/>
      <c r="AD33" s="60"/>
    </row>
    <row r="34" spans="1:30" ht="78.75" x14ac:dyDescent="0.25">
      <c r="A34" s="19" t="s">
        <v>143</v>
      </c>
      <c r="B34" s="31" t="s">
        <v>156</v>
      </c>
      <c r="C34" s="32" t="s">
        <v>23</v>
      </c>
      <c r="D34" s="38">
        <v>0</v>
      </c>
      <c r="E34" s="38">
        <v>0</v>
      </c>
      <c r="F34" s="38">
        <v>0</v>
      </c>
      <c r="G34" s="38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38">
        <v>0</v>
      </c>
      <c r="O34" s="38">
        <v>0</v>
      </c>
      <c r="P34" s="38">
        <v>0</v>
      </c>
      <c r="Q34" s="38">
        <v>0</v>
      </c>
      <c r="R34" s="38">
        <f t="shared" si="4"/>
        <v>0</v>
      </c>
      <c r="S34" s="38">
        <v>0</v>
      </c>
      <c r="T34" s="38">
        <v>0</v>
      </c>
      <c r="U34" s="38">
        <v>0</v>
      </c>
      <c r="V34" s="38">
        <v>0</v>
      </c>
      <c r="W34" s="38">
        <v>0</v>
      </c>
      <c r="X34" s="38">
        <v>0</v>
      </c>
      <c r="Y34" s="38">
        <v>0</v>
      </c>
      <c r="Z34" s="38">
        <v>0</v>
      </c>
      <c r="AA34" s="38">
        <v>0</v>
      </c>
      <c r="AB34" s="38">
        <v>0</v>
      </c>
      <c r="AC34" s="51"/>
      <c r="AD34" s="60"/>
    </row>
    <row r="35" spans="1:30" ht="47.25" x14ac:dyDescent="0.25">
      <c r="A35" s="19" t="s">
        <v>144</v>
      </c>
      <c r="B35" s="31" t="s">
        <v>157</v>
      </c>
      <c r="C35" s="32" t="s">
        <v>23</v>
      </c>
      <c r="D35" s="38">
        <v>0</v>
      </c>
      <c r="E35" s="38">
        <v>0</v>
      </c>
      <c r="F35" s="38">
        <v>0</v>
      </c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38">
        <v>0</v>
      </c>
      <c r="O35" s="38">
        <v>0</v>
      </c>
      <c r="P35" s="38">
        <v>0</v>
      </c>
      <c r="Q35" s="38">
        <v>0</v>
      </c>
      <c r="R35" s="38">
        <f t="shared" si="4"/>
        <v>0</v>
      </c>
      <c r="S35" s="38">
        <v>0</v>
      </c>
      <c r="T35" s="38">
        <v>0</v>
      </c>
      <c r="U35" s="38">
        <v>0</v>
      </c>
      <c r="V35" s="38">
        <v>0</v>
      </c>
      <c r="W35" s="38">
        <v>0</v>
      </c>
      <c r="X35" s="38">
        <v>0</v>
      </c>
      <c r="Y35" s="38">
        <v>0</v>
      </c>
      <c r="Z35" s="38">
        <v>0</v>
      </c>
      <c r="AA35" s="38">
        <v>0</v>
      </c>
      <c r="AB35" s="38">
        <v>0</v>
      </c>
      <c r="AC35" s="52"/>
      <c r="AD35" s="60"/>
    </row>
    <row r="36" spans="1:30" ht="30" customHeight="1" x14ac:dyDescent="0.25">
      <c r="A36" s="18" t="s">
        <v>145</v>
      </c>
      <c r="B36" s="29" t="s">
        <v>158</v>
      </c>
      <c r="C36" s="30" t="s">
        <v>23</v>
      </c>
      <c r="D36" s="39">
        <f>D37</f>
        <v>0</v>
      </c>
      <c r="E36" s="39">
        <v>0</v>
      </c>
      <c r="F36" s="39">
        <v>0</v>
      </c>
      <c r="G36" s="39">
        <v>0</v>
      </c>
      <c r="H36" s="39">
        <v>0</v>
      </c>
      <c r="I36" s="39">
        <v>0</v>
      </c>
      <c r="J36" s="39">
        <v>0</v>
      </c>
      <c r="K36" s="39">
        <v>0</v>
      </c>
      <c r="L36" s="39">
        <v>0</v>
      </c>
      <c r="M36" s="39">
        <v>0</v>
      </c>
      <c r="N36" s="39">
        <v>0</v>
      </c>
      <c r="O36" s="39">
        <v>0</v>
      </c>
      <c r="P36" s="39">
        <v>0</v>
      </c>
      <c r="Q36" s="39">
        <v>0</v>
      </c>
      <c r="R36" s="39">
        <f t="shared" si="4"/>
        <v>0</v>
      </c>
      <c r="S36" s="39">
        <v>0</v>
      </c>
      <c r="T36" s="39">
        <v>0</v>
      </c>
      <c r="U36" s="39">
        <v>0</v>
      </c>
      <c r="V36" s="39">
        <v>0</v>
      </c>
      <c r="W36" s="39">
        <v>0</v>
      </c>
      <c r="X36" s="39">
        <v>0</v>
      </c>
      <c r="Y36" s="39">
        <v>0</v>
      </c>
      <c r="Z36" s="39">
        <v>0</v>
      </c>
      <c r="AA36" s="39">
        <v>0</v>
      </c>
      <c r="AB36" s="39">
        <v>0</v>
      </c>
      <c r="AC36" s="53"/>
      <c r="AD36" s="60"/>
    </row>
    <row r="37" spans="1:30" ht="52.5" customHeight="1" x14ac:dyDescent="0.25">
      <c r="A37" s="19" t="s">
        <v>146</v>
      </c>
      <c r="B37" s="31" t="s">
        <v>159</v>
      </c>
      <c r="C37" s="32" t="s">
        <v>23</v>
      </c>
      <c r="D37" s="40">
        <f>D38</f>
        <v>0</v>
      </c>
      <c r="E37" s="40">
        <v>0</v>
      </c>
      <c r="F37" s="40">
        <f t="shared" ref="F37:G40" si="31">F38</f>
        <v>0</v>
      </c>
      <c r="G37" s="40">
        <f t="shared" si="31"/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0">
        <v>0</v>
      </c>
      <c r="P37" s="40">
        <v>0</v>
      </c>
      <c r="Q37" s="40">
        <v>0</v>
      </c>
      <c r="R37" s="40">
        <f t="shared" si="4"/>
        <v>0</v>
      </c>
      <c r="S37" s="40">
        <v>0</v>
      </c>
      <c r="T37" s="40">
        <v>0</v>
      </c>
      <c r="U37" s="40">
        <v>0</v>
      </c>
      <c r="V37" s="40">
        <v>0</v>
      </c>
      <c r="W37" s="40">
        <v>0</v>
      </c>
      <c r="X37" s="40">
        <v>0</v>
      </c>
      <c r="Y37" s="40">
        <v>0</v>
      </c>
      <c r="Z37" s="40">
        <v>0</v>
      </c>
      <c r="AA37" s="40">
        <v>0</v>
      </c>
      <c r="AB37" s="40">
        <v>0</v>
      </c>
      <c r="AC37" s="52"/>
      <c r="AD37" s="60"/>
    </row>
    <row r="38" spans="1:30" ht="71.25" customHeight="1" x14ac:dyDescent="0.25">
      <c r="A38" s="19" t="s">
        <v>146</v>
      </c>
      <c r="B38" s="31" t="s">
        <v>160</v>
      </c>
      <c r="C38" s="32" t="s">
        <v>23</v>
      </c>
      <c r="D38" s="38">
        <f>D39</f>
        <v>0</v>
      </c>
      <c r="E38" s="38">
        <v>0</v>
      </c>
      <c r="F38" s="38">
        <f t="shared" si="31"/>
        <v>0</v>
      </c>
      <c r="G38" s="38">
        <f t="shared" si="31"/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38">
        <v>0</v>
      </c>
      <c r="O38" s="38">
        <v>0</v>
      </c>
      <c r="P38" s="38">
        <v>0</v>
      </c>
      <c r="Q38" s="38">
        <v>0</v>
      </c>
      <c r="R38" s="38">
        <f t="shared" si="4"/>
        <v>0</v>
      </c>
      <c r="S38" s="38">
        <v>0</v>
      </c>
      <c r="T38" s="38">
        <v>0</v>
      </c>
      <c r="U38" s="38">
        <v>0</v>
      </c>
      <c r="V38" s="38">
        <v>0</v>
      </c>
      <c r="W38" s="38">
        <v>0</v>
      </c>
      <c r="X38" s="38">
        <v>0</v>
      </c>
      <c r="Y38" s="38">
        <v>0</v>
      </c>
      <c r="Z38" s="38">
        <v>0</v>
      </c>
      <c r="AA38" s="38">
        <v>0</v>
      </c>
      <c r="AB38" s="38">
        <v>0</v>
      </c>
      <c r="AC38" s="52"/>
      <c r="AD38" s="60"/>
    </row>
    <row r="39" spans="1:30" ht="61.5" customHeight="1" x14ac:dyDescent="0.25">
      <c r="A39" s="19" t="s">
        <v>146</v>
      </c>
      <c r="B39" s="31" t="s">
        <v>161</v>
      </c>
      <c r="C39" s="32" t="s">
        <v>23</v>
      </c>
      <c r="D39" s="38">
        <f>D40</f>
        <v>0</v>
      </c>
      <c r="E39" s="38">
        <v>0</v>
      </c>
      <c r="F39" s="38">
        <f t="shared" si="31"/>
        <v>0</v>
      </c>
      <c r="G39" s="38">
        <f t="shared" si="31"/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38">
        <v>0</v>
      </c>
      <c r="O39" s="38">
        <v>0</v>
      </c>
      <c r="P39" s="38">
        <v>0</v>
      </c>
      <c r="Q39" s="38">
        <v>0</v>
      </c>
      <c r="R39" s="38">
        <f t="shared" si="4"/>
        <v>0</v>
      </c>
      <c r="S39" s="38">
        <v>0</v>
      </c>
      <c r="T39" s="38">
        <v>0</v>
      </c>
      <c r="U39" s="38">
        <v>0</v>
      </c>
      <c r="V39" s="38">
        <v>0</v>
      </c>
      <c r="W39" s="38">
        <v>0</v>
      </c>
      <c r="X39" s="38">
        <v>0</v>
      </c>
      <c r="Y39" s="38">
        <v>0</v>
      </c>
      <c r="Z39" s="38">
        <v>0</v>
      </c>
      <c r="AA39" s="38">
        <v>0</v>
      </c>
      <c r="AB39" s="38">
        <v>0</v>
      </c>
      <c r="AC39" s="52"/>
      <c r="AD39" s="60"/>
    </row>
    <row r="40" spans="1:30" ht="48" customHeight="1" x14ac:dyDescent="0.25">
      <c r="A40" s="19" t="s">
        <v>146</v>
      </c>
      <c r="B40" s="31" t="s">
        <v>162</v>
      </c>
      <c r="C40" s="32" t="s">
        <v>23</v>
      </c>
      <c r="D40" s="38">
        <f>D41</f>
        <v>0</v>
      </c>
      <c r="E40" s="38">
        <v>0</v>
      </c>
      <c r="F40" s="38">
        <f t="shared" si="31"/>
        <v>0</v>
      </c>
      <c r="G40" s="38">
        <f t="shared" si="31"/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38">
        <v>0</v>
      </c>
      <c r="O40" s="38">
        <v>0</v>
      </c>
      <c r="P40" s="38">
        <v>0</v>
      </c>
      <c r="Q40" s="38">
        <v>0</v>
      </c>
      <c r="R40" s="38">
        <f t="shared" si="4"/>
        <v>0</v>
      </c>
      <c r="S40" s="38">
        <v>0</v>
      </c>
      <c r="T40" s="38">
        <v>0</v>
      </c>
      <c r="U40" s="38">
        <v>0</v>
      </c>
      <c r="V40" s="38">
        <v>0</v>
      </c>
      <c r="W40" s="38">
        <v>0</v>
      </c>
      <c r="X40" s="38">
        <v>0</v>
      </c>
      <c r="Y40" s="38">
        <v>0</v>
      </c>
      <c r="Z40" s="38">
        <v>0</v>
      </c>
      <c r="AA40" s="38">
        <v>0</v>
      </c>
      <c r="AB40" s="38">
        <v>0</v>
      </c>
      <c r="AC40" s="52"/>
      <c r="AD40" s="60"/>
    </row>
    <row r="41" spans="1:30" ht="47.25" x14ac:dyDescent="0.25">
      <c r="A41" s="19" t="s">
        <v>147</v>
      </c>
      <c r="B41" s="31" t="s">
        <v>159</v>
      </c>
      <c r="C41" s="32" t="s">
        <v>23</v>
      </c>
      <c r="D41" s="40">
        <v>0</v>
      </c>
      <c r="E41" s="40">
        <v>0</v>
      </c>
      <c r="F41" s="40">
        <v>0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0</v>
      </c>
      <c r="O41" s="40">
        <v>0</v>
      </c>
      <c r="P41" s="40">
        <v>0</v>
      </c>
      <c r="Q41" s="40">
        <v>0</v>
      </c>
      <c r="R41" s="40">
        <f t="shared" si="4"/>
        <v>0</v>
      </c>
      <c r="S41" s="40">
        <v>0</v>
      </c>
      <c r="T41" s="40">
        <v>0</v>
      </c>
      <c r="U41" s="40">
        <v>0</v>
      </c>
      <c r="V41" s="40">
        <v>0</v>
      </c>
      <c r="W41" s="40">
        <v>0</v>
      </c>
      <c r="X41" s="40">
        <v>0</v>
      </c>
      <c r="Y41" s="40">
        <v>0</v>
      </c>
      <c r="Z41" s="40">
        <v>0</v>
      </c>
      <c r="AA41" s="40">
        <v>0</v>
      </c>
      <c r="AB41" s="40">
        <v>0</v>
      </c>
      <c r="AC41" s="54"/>
      <c r="AD41" s="60"/>
    </row>
    <row r="42" spans="1:30" ht="141.75" x14ac:dyDescent="0.25">
      <c r="A42" s="19" t="s">
        <v>147</v>
      </c>
      <c r="B42" s="31" t="s">
        <v>160</v>
      </c>
      <c r="C42" s="32" t="s">
        <v>23</v>
      </c>
      <c r="D42" s="38">
        <v>0</v>
      </c>
      <c r="E42" s="38">
        <v>0</v>
      </c>
      <c r="F42" s="38">
        <v>0</v>
      </c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38">
        <v>0</v>
      </c>
      <c r="O42" s="38">
        <v>0</v>
      </c>
      <c r="P42" s="38">
        <v>0</v>
      </c>
      <c r="Q42" s="38">
        <v>0</v>
      </c>
      <c r="R42" s="38">
        <f t="shared" si="4"/>
        <v>0</v>
      </c>
      <c r="S42" s="38">
        <v>0</v>
      </c>
      <c r="T42" s="38">
        <v>0</v>
      </c>
      <c r="U42" s="38">
        <v>0</v>
      </c>
      <c r="V42" s="38">
        <v>0</v>
      </c>
      <c r="W42" s="38">
        <v>0</v>
      </c>
      <c r="X42" s="38">
        <v>0</v>
      </c>
      <c r="Y42" s="38">
        <v>0</v>
      </c>
      <c r="Z42" s="38">
        <v>0</v>
      </c>
      <c r="AA42" s="38">
        <v>0</v>
      </c>
      <c r="AB42" s="38">
        <v>0</v>
      </c>
      <c r="AC42" s="51"/>
      <c r="AD42" s="60"/>
    </row>
    <row r="43" spans="1:30" ht="110.25" x14ac:dyDescent="0.25">
      <c r="A43" s="19" t="s">
        <v>147</v>
      </c>
      <c r="B43" s="31" t="s">
        <v>161</v>
      </c>
      <c r="C43" s="32" t="s">
        <v>23</v>
      </c>
      <c r="D43" s="38">
        <v>0</v>
      </c>
      <c r="E43" s="38">
        <f t="shared" ref="E43" si="32">SUM(E44:E44)</f>
        <v>0</v>
      </c>
      <c r="F43" s="38">
        <v>0</v>
      </c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38">
        <v>0</v>
      </c>
      <c r="O43" s="38">
        <v>0</v>
      </c>
      <c r="P43" s="38">
        <v>0</v>
      </c>
      <c r="Q43" s="38">
        <v>0</v>
      </c>
      <c r="R43" s="38">
        <f t="shared" si="4"/>
        <v>0</v>
      </c>
      <c r="S43" s="38">
        <v>0</v>
      </c>
      <c r="T43" s="38">
        <v>0</v>
      </c>
      <c r="U43" s="38">
        <v>0</v>
      </c>
      <c r="V43" s="38">
        <v>0</v>
      </c>
      <c r="W43" s="38">
        <v>0</v>
      </c>
      <c r="X43" s="38">
        <v>0</v>
      </c>
      <c r="Y43" s="38">
        <v>0</v>
      </c>
      <c r="Z43" s="38">
        <v>0</v>
      </c>
      <c r="AA43" s="38">
        <v>0</v>
      </c>
      <c r="AB43" s="38">
        <v>0</v>
      </c>
      <c r="AC43" s="54"/>
      <c r="AD43" s="60"/>
    </row>
    <row r="44" spans="1:30" ht="126" x14ac:dyDescent="0.25">
      <c r="A44" s="19" t="s">
        <v>147</v>
      </c>
      <c r="B44" s="31" t="s">
        <v>163</v>
      </c>
      <c r="C44" s="32" t="s">
        <v>23</v>
      </c>
      <c r="D44" s="38">
        <v>0</v>
      </c>
      <c r="E44" s="38">
        <v>0</v>
      </c>
      <c r="F44" s="38">
        <v>0</v>
      </c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38">
        <v>0</v>
      </c>
      <c r="O44" s="38">
        <v>0</v>
      </c>
      <c r="P44" s="38">
        <v>0</v>
      </c>
      <c r="Q44" s="38">
        <v>0</v>
      </c>
      <c r="R44" s="38">
        <f t="shared" si="4"/>
        <v>0</v>
      </c>
      <c r="S44" s="38">
        <v>0</v>
      </c>
      <c r="T44" s="38">
        <v>0</v>
      </c>
      <c r="U44" s="38">
        <v>0</v>
      </c>
      <c r="V44" s="38">
        <v>0</v>
      </c>
      <c r="W44" s="38">
        <v>0</v>
      </c>
      <c r="X44" s="38">
        <v>0</v>
      </c>
      <c r="Y44" s="38">
        <v>0</v>
      </c>
      <c r="Z44" s="38">
        <v>0</v>
      </c>
      <c r="AA44" s="38">
        <v>0</v>
      </c>
      <c r="AB44" s="38">
        <v>0</v>
      </c>
      <c r="AC44" s="52"/>
      <c r="AD44" s="60"/>
    </row>
    <row r="45" spans="1:30" ht="94.5" x14ac:dyDescent="0.25">
      <c r="A45" s="18" t="s">
        <v>45</v>
      </c>
      <c r="B45" s="29" t="s">
        <v>46</v>
      </c>
      <c r="C45" s="30" t="s">
        <v>23</v>
      </c>
      <c r="D45" s="39">
        <f>D46+D47</f>
        <v>245.86971465868851</v>
      </c>
      <c r="E45" s="39">
        <v>0</v>
      </c>
      <c r="F45" s="39">
        <f t="shared" ref="F45:G45" si="33">F46+F47</f>
        <v>242.13754620874843</v>
      </c>
      <c r="G45" s="39">
        <f t="shared" si="33"/>
        <v>3.7321684499400725</v>
      </c>
      <c r="H45" s="39">
        <f>H46+H47</f>
        <v>0</v>
      </c>
      <c r="I45" s="39">
        <f t="shared" ref="I45:Q45" si="34">I46+I47</f>
        <v>0</v>
      </c>
      <c r="J45" s="39">
        <f t="shared" si="34"/>
        <v>0</v>
      </c>
      <c r="K45" s="39">
        <f t="shared" si="34"/>
        <v>0</v>
      </c>
      <c r="L45" s="39">
        <f t="shared" si="34"/>
        <v>0</v>
      </c>
      <c r="M45" s="39">
        <f t="shared" si="34"/>
        <v>6.2024395700000001</v>
      </c>
      <c r="N45" s="39">
        <f t="shared" si="34"/>
        <v>0</v>
      </c>
      <c r="O45" s="39">
        <f t="shared" si="34"/>
        <v>0</v>
      </c>
      <c r="P45" s="39">
        <f>P46+P47</f>
        <v>6.2024395700000001</v>
      </c>
      <c r="Q45" s="39">
        <f t="shared" si="34"/>
        <v>0</v>
      </c>
      <c r="R45" s="39">
        <f t="shared" si="4"/>
        <v>-2.4702711200599277</v>
      </c>
      <c r="S45" s="39">
        <f t="shared" ref="S45:AB45" si="35">S46+S47</f>
        <v>-6.2024395700000001</v>
      </c>
      <c r="T45" s="39">
        <f t="shared" si="35"/>
        <v>0</v>
      </c>
      <c r="U45" s="39">
        <f t="shared" si="35"/>
        <v>0</v>
      </c>
      <c r="V45" s="39">
        <f t="shared" si="35"/>
        <v>0</v>
      </c>
      <c r="W45" s="39">
        <f t="shared" si="35"/>
        <v>0</v>
      </c>
      <c r="X45" s="39">
        <f t="shared" si="35"/>
        <v>0</v>
      </c>
      <c r="Y45" s="39">
        <f t="shared" si="35"/>
        <v>-6.2024395700000001</v>
      </c>
      <c r="Z45" s="39">
        <f t="shared" si="35"/>
        <v>0</v>
      </c>
      <c r="AA45" s="39">
        <f t="shared" si="35"/>
        <v>0</v>
      </c>
      <c r="AB45" s="39">
        <f t="shared" si="35"/>
        <v>0</v>
      </c>
      <c r="AC45" s="53"/>
      <c r="AD45" s="60"/>
    </row>
    <row r="46" spans="1:30" ht="78.75" x14ac:dyDescent="0.25">
      <c r="A46" s="18" t="s">
        <v>47</v>
      </c>
      <c r="B46" s="29" t="s">
        <v>48</v>
      </c>
      <c r="C46" s="30" t="s">
        <v>23</v>
      </c>
      <c r="D46" s="39">
        <v>0</v>
      </c>
      <c r="E46" s="39">
        <v>0</v>
      </c>
      <c r="F46" s="39">
        <v>0</v>
      </c>
      <c r="G46" s="39">
        <v>0</v>
      </c>
      <c r="H46" s="39">
        <v>0</v>
      </c>
      <c r="I46" s="39">
        <v>0</v>
      </c>
      <c r="J46" s="39">
        <v>0</v>
      </c>
      <c r="K46" s="39">
        <v>0</v>
      </c>
      <c r="L46" s="39">
        <v>0</v>
      </c>
      <c r="M46" s="39">
        <v>0</v>
      </c>
      <c r="N46" s="39">
        <v>0</v>
      </c>
      <c r="O46" s="39">
        <v>0</v>
      </c>
      <c r="P46" s="39">
        <v>0</v>
      </c>
      <c r="Q46" s="39">
        <v>0</v>
      </c>
      <c r="R46" s="39">
        <f t="shared" si="4"/>
        <v>0</v>
      </c>
      <c r="S46" s="39">
        <v>0</v>
      </c>
      <c r="T46" s="39">
        <v>0</v>
      </c>
      <c r="U46" s="39">
        <v>0</v>
      </c>
      <c r="V46" s="39">
        <v>0</v>
      </c>
      <c r="W46" s="39">
        <v>0</v>
      </c>
      <c r="X46" s="39">
        <v>0</v>
      </c>
      <c r="Y46" s="39">
        <v>0</v>
      </c>
      <c r="Z46" s="39">
        <v>0</v>
      </c>
      <c r="AA46" s="39">
        <v>0</v>
      </c>
      <c r="AB46" s="39">
        <v>0</v>
      </c>
      <c r="AC46" s="55"/>
      <c r="AD46" s="60"/>
    </row>
    <row r="47" spans="1:30" ht="94.5" x14ac:dyDescent="0.25">
      <c r="A47" s="18" t="s">
        <v>49</v>
      </c>
      <c r="B47" s="29" t="s">
        <v>50</v>
      </c>
      <c r="C47" s="30" t="s">
        <v>23</v>
      </c>
      <c r="D47" s="39">
        <f>SUM(D48:D52)</f>
        <v>245.86971465868851</v>
      </c>
      <c r="E47" s="39">
        <v>0</v>
      </c>
      <c r="F47" s="39">
        <f t="shared" ref="F47:G47" si="36">SUM(F48:F52)</f>
        <v>242.13754620874843</v>
      </c>
      <c r="G47" s="39">
        <f t="shared" si="36"/>
        <v>3.7321684499400725</v>
      </c>
      <c r="H47" s="39">
        <f t="shared" ref="H47:L47" si="37">SUM(H48:H52)</f>
        <v>0</v>
      </c>
      <c r="I47" s="39">
        <f t="shared" si="37"/>
        <v>0</v>
      </c>
      <c r="J47" s="39">
        <f t="shared" si="37"/>
        <v>0</v>
      </c>
      <c r="K47" s="39">
        <f t="shared" si="37"/>
        <v>0</v>
      </c>
      <c r="L47" s="39">
        <f t="shared" si="37"/>
        <v>0</v>
      </c>
      <c r="M47" s="39">
        <f>SUM(M48:M52)</f>
        <v>6.2024395700000001</v>
      </c>
      <c r="N47" s="39">
        <f t="shared" ref="N47:Q47" si="38">SUM(N48:N52)</f>
        <v>0</v>
      </c>
      <c r="O47" s="39">
        <f t="shared" si="38"/>
        <v>0</v>
      </c>
      <c r="P47" s="39">
        <f t="shared" si="38"/>
        <v>6.2024395700000001</v>
      </c>
      <c r="Q47" s="39">
        <f t="shared" si="38"/>
        <v>0</v>
      </c>
      <c r="R47" s="39">
        <f t="shared" si="4"/>
        <v>-2.4702711200599277</v>
      </c>
      <c r="S47" s="39">
        <f>SUM(S48:S52)</f>
        <v>-6.2024395700000001</v>
      </c>
      <c r="T47" s="39">
        <f t="shared" ref="T47:AB47" si="39">SUM(T48:T52)</f>
        <v>0</v>
      </c>
      <c r="U47" s="39">
        <f t="shared" si="39"/>
        <v>0</v>
      </c>
      <c r="V47" s="39">
        <f t="shared" si="39"/>
        <v>0</v>
      </c>
      <c r="W47" s="39">
        <f t="shared" si="39"/>
        <v>0</v>
      </c>
      <c r="X47" s="39">
        <f t="shared" si="39"/>
        <v>0</v>
      </c>
      <c r="Y47" s="39">
        <f t="shared" si="39"/>
        <v>-6.2024395700000001</v>
      </c>
      <c r="Z47" s="39">
        <f t="shared" si="39"/>
        <v>0</v>
      </c>
      <c r="AA47" s="39">
        <f t="shared" si="39"/>
        <v>0</v>
      </c>
      <c r="AB47" s="39">
        <f t="shared" si="39"/>
        <v>0</v>
      </c>
      <c r="AC47" s="55"/>
      <c r="AD47" s="60"/>
    </row>
    <row r="48" spans="1:30" ht="63" x14ac:dyDescent="0.25">
      <c r="A48" s="20" t="s">
        <v>148</v>
      </c>
      <c r="B48" s="78" t="s">
        <v>125</v>
      </c>
      <c r="C48" s="20" t="s">
        <v>57</v>
      </c>
      <c r="D48" s="40">
        <v>7.1046929519999997</v>
      </c>
      <c r="E48" s="40"/>
      <c r="F48" s="40">
        <v>9.6797150205741538</v>
      </c>
      <c r="G48" s="40">
        <f t="shared" ref="G48:G52" si="40">D48-F48</f>
        <v>-2.5750220685741541</v>
      </c>
      <c r="H48" s="40">
        <f>I48+J48+K48+L48</f>
        <v>0</v>
      </c>
      <c r="I48" s="40">
        <v>0</v>
      </c>
      <c r="J48" s="40">
        <v>0</v>
      </c>
      <c r="K48" s="40">
        <v>0</v>
      </c>
      <c r="L48" s="40">
        <v>0</v>
      </c>
      <c r="M48" s="40">
        <f>N48+O48+P48+Q48</f>
        <v>6.2024395700000001</v>
      </c>
      <c r="N48" s="40">
        <v>0</v>
      </c>
      <c r="O48" s="40">
        <v>0</v>
      </c>
      <c r="P48" s="40">
        <v>6.2024395700000001</v>
      </c>
      <c r="Q48" s="40">
        <v>0</v>
      </c>
      <c r="R48" s="40">
        <f t="shared" si="4"/>
        <v>-8.7774616385741542</v>
      </c>
      <c r="S48" s="40">
        <f>H48-M48</f>
        <v>-6.2024395700000001</v>
      </c>
      <c r="T48" s="44">
        <v>0</v>
      </c>
      <c r="U48" s="40">
        <v>0</v>
      </c>
      <c r="V48" s="44">
        <v>0</v>
      </c>
      <c r="W48" s="40">
        <v>0</v>
      </c>
      <c r="X48" s="44">
        <v>0</v>
      </c>
      <c r="Y48" s="40">
        <f>K48-P48</f>
        <v>-6.2024395700000001</v>
      </c>
      <c r="Z48" s="44">
        <v>0</v>
      </c>
      <c r="AA48" s="40">
        <v>0</v>
      </c>
      <c r="AB48" s="44">
        <v>0</v>
      </c>
      <c r="AC48" s="52" t="s">
        <v>181</v>
      </c>
      <c r="AD48" s="60"/>
    </row>
    <row r="49" spans="1:30" ht="63" x14ac:dyDescent="0.25">
      <c r="A49" s="20" t="s">
        <v>148</v>
      </c>
      <c r="B49" s="78" t="s">
        <v>172</v>
      </c>
      <c r="C49" s="20" t="s">
        <v>57</v>
      </c>
      <c r="D49" s="40">
        <v>16.125445104000001</v>
      </c>
      <c r="E49" s="40"/>
      <c r="F49" s="40">
        <v>0</v>
      </c>
      <c r="G49" s="40">
        <f t="shared" si="40"/>
        <v>16.125445104000001</v>
      </c>
      <c r="H49" s="40">
        <f t="shared" ref="H49:H52" si="41">I49+J49+K49+L49</f>
        <v>0</v>
      </c>
      <c r="I49" s="40">
        <v>0</v>
      </c>
      <c r="J49" s="40">
        <v>0</v>
      </c>
      <c r="K49" s="40">
        <v>0</v>
      </c>
      <c r="L49" s="40">
        <v>0</v>
      </c>
      <c r="M49" s="40">
        <f>N49+O49+P49+Q49</f>
        <v>0</v>
      </c>
      <c r="N49" s="40">
        <v>0</v>
      </c>
      <c r="O49" s="40">
        <v>0</v>
      </c>
      <c r="P49" s="40">
        <v>0</v>
      </c>
      <c r="Q49" s="40">
        <v>0</v>
      </c>
      <c r="R49" s="40">
        <f>G49-M49</f>
        <v>16.125445104000001</v>
      </c>
      <c r="S49" s="40">
        <f t="shared" ref="S49:S52" si="42">H49-M49</f>
        <v>0</v>
      </c>
      <c r="T49" s="44">
        <v>0</v>
      </c>
      <c r="U49" s="40">
        <v>0</v>
      </c>
      <c r="V49" s="44">
        <v>0</v>
      </c>
      <c r="W49" s="40">
        <v>0</v>
      </c>
      <c r="X49" s="44">
        <v>0</v>
      </c>
      <c r="Y49" s="40">
        <f t="shared" ref="Y49:Y52" si="43">K49-P49</f>
        <v>0</v>
      </c>
      <c r="Z49" s="44">
        <v>0</v>
      </c>
      <c r="AA49" s="40">
        <v>0</v>
      </c>
      <c r="AB49" s="44">
        <v>0</v>
      </c>
      <c r="AC49" s="52"/>
      <c r="AD49" s="60"/>
    </row>
    <row r="50" spans="1:30" ht="94.5" x14ac:dyDescent="0.25">
      <c r="A50" s="20" t="s">
        <v>148</v>
      </c>
      <c r="B50" s="78" t="s">
        <v>126</v>
      </c>
      <c r="C50" s="20" t="s">
        <v>57</v>
      </c>
      <c r="D50" s="40">
        <v>35.235708380359455</v>
      </c>
      <c r="E50" s="40"/>
      <c r="F50" s="40">
        <v>90.897895079416969</v>
      </c>
      <c r="G50" s="40">
        <f t="shared" si="40"/>
        <v>-55.662186699057514</v>
      </c>
      <c r="H50" s="40">
        <f t="shared" si="41"/>
        <v>0</v>
      </c>
      <c r="I50" s="40">
        <v>0</v>
      </c>
      <c r="J50" s="40">
        <v>0</v>
      </c>
      <c r="K50" s="40">
        <v>0</v>
      </c>
      <c r="L50" s="40">
        <v>0</v>
      </c>
      <c r="M50" s="40">
        <f t="shared" ref="M50:M51" si="44">N50+O50+P50+Q50</f>
        <v>0</v>
      </c>
      <c r="N50" s="40">
        <v>0</v>
      </c>
      <c r="O50" s="40">
        <v>0</v>
      </c>
      <c r="P50" s="40">
        <v>0</v>
      </c>
      <c r="Q50" s="40">
        <v>0</v>
      </c>
      <c r="R50" s="40">
        <f t="shared" si="4"/>
        <v>-55.662186699057514</v>
      </c>
      <c r="S50" s="40">
        <f t="shared" si="42"/>
        <v>0</v>
      </c>
      <c r="T50" s="44">
        <v>0</v>
      </c>
      <c r="U50" s="40">
        <v>0</v>
      </c>
      <c r="V50" s="44">
        <v>0</v>
      </c>
      <c r="W50" s="40">
        <v>0</v>
      </c>
      <c r="X50" s="44">
        <v>0</v>
      </c>
      <c r="Y50" s="40">
        <f t="shared" si="43"/>
        <v>0</v>
      </c>
      <c r="Z50" s="44">
        <v>0</v>
      </c>
      <c r="AA50" s="40">
        <v>0</v>
      </c>
      <c r="AB50" s="44">
        <v>0</v>
      </c>
      <c r="AC50" s="52"/>
      <c r="AD50" s="60"/>
    </row>
    <row r="51" spans="1:30" ht="108" customHeight="1" x14ac:dyDescent="0.25">
      <c r="A51" s="20" t="s">
        <v>148</v>
      </c>
      <c r="B51" s="78" t="s">
        <v>127</v>
      </c>
      <c r="C51" s="20" t="s">
        <v>57</v>
      </c>
      <c r="D51" s="40">
        <v>181.76389897832905</v>
      </c>
      <c r="E51" s="40"/>
      <c r="F51" s="40">
        <v>131.08534950475732</v>
      </c>
      <c r="G51" s="40">
        <f t="shared" si="40"/>
        <v>50.678549473571735</v>
      </c>
      <c r="H51" s="40">
        <f t="shared" si="41"/>
        <v>0</v>
      </c>
      <c r="I51" s="40">
        <v>0</v>
      </c>
      <c r="J51" s="40">
        <v>0</v>
      </c>
      <c r="K51" s="40">
        <v>0</v>
      </c>
      <c r="L51" s="40">
        <v>0</v>
      </c>
      <c r="M51" s="40">
        <f t="shared" si="44"/>
        <v>0</v>
      </c>
      <c r="N51" s="40">
        <v>0</v>
      </c>
      <c r="O51" s="40">
        <v>0</v>
      </c>
      <c r="P51" s="40">
        <v>0</v>
      </c>
      <c r="Q51" s="40">
        <v>0</v>
      </c>
      <c r="R51" s="40">
        <f t="shared" si="4"/>
        <v>50.678549473571735</v>
      </c>
      <c r="S51" s="40">
        <f t="shared" si="42"/>
        <v>0</v>
      </c>
      <c r="T51" s="44">
        <v>0</v>
      </c>
      <c r="U51" s="40">
        <v>0</v>
      </c>
      <c r="V51" s="44">
        <v>0</v>
      </c>
      <c r="W51" s="40">
        <v>0</v>
      </c>
      <c r="X51" s="44">
        <v>0</v>
      </c>
      <c r="Y51" s="40">
        <f t="shared" si="43"/>
        <v>0</v>
      </c>
      <c r="Z51" s="44">
        <v>0</v>
      </c>
      <c r="AA51" s="40">
        <v>0</v>
      </c>
      <c r="AB51" s="44">
        <v>0</v>
      </c>
      <c r="AC51" s="52"/>
      <c r="AD51" s="60"/>
    </row>
    <row r="52" spans="1:30" ht="63" x14ac:dyDescent="0.25">
      <c r="A52" s="20" t="s">
        <v>148</v>
      </c>
      <c r="B52" s="78" t="s">
        <v>95</v>
      </c>
      <c r="C52" s="20" t="s">
        <v>57</v>
      </c>
      <c r="D52" s="40">
        <v>5.6399692439999995</v>
      </c>
      <c r="E52" s="40"/>
      <c r="F52" s="40">
        <v>10.474586603999999</v>
      </c>
      <c r="G52" s="40">
        <f t="shared" si="40"/>
        <v>-4.8346173599999993</v>
      </c>
      <c r="H52" s="40">
        <f t="shared" si="41"/>
        <v>0</v>
      </c>
      <c r="I52" s="40">
        <v>0</v>
      </c>
      <c r="J52" s="40">
        <v>0</v>
      </c>
      <c r="K52" s="40">
        <v>0</v>
      </c>
      <c r="L52" s="40">
        <v>0</v>
      </c>
      <c r="M52" s="40">
        <f>N52+O52+P52+Q52</f>
        <v>0</v>
      </c>
      <c r="N52" s="40">
        <v>0</v>
      </c>
      <c r="O52" s="40">
        <v>0</v>
      </c>
      <c r="P52" s="40">
        <v>0</v>
      </c>
      <c r="Q52" s="40">
        <v>0</v>
      </c>
      <c r="R52" s="40">
        <f t="shared" si="4"/>
        <v>-4.8346173599999993</v>
      </c>
      <c r="S52" s="40">
        <f t="shared" si="42"/>
        <v>0</v>
      </c>
      <c r="T52" s="44">
        <v>0</v>
      </c>
      <c r="U52" s="40">
        <v>0</v>
      </c>
      <c r="V52" s="44">
        <v>0</v>
      </c>
      <c r="W52" s="40">
        <v>0</v>
      </c>
      <c r="X52" s="44">
        <v>0</v>
      </c>
      <c r="Y52" s="40">
        <f t="shared" si="43"/>
        <v>0</v>
      </c>
      <c r="Z52" s="44">
        <v>0</v>
      </c>
      <c r="AA52" s="40">
        <v>0</v>
      </c>
      <c r="AB52" s="44">
        <v>0</v>
      </c>
      <c r="AC52" s="52"/>
      <c r="AD52" s="60"/>
    </row>
    <row r="53" spans="1:30" ht="47.25" x14ac:dyDescent="0.25">
      <c r="A53" s="17" t="s">
        <v>51</v>
      </c>
      <c r="B53" s="27" t="s">
        <v>52</v>
      </c>
      <c r="C53" s="28" t="s">
        <v>23</v>
      </c>
      <c r="D53" s="41">
        <f>D54+D82+D85+D94</f>
        <v>2530.6590314632945</v>
      </c>
      <c r="E53" s="41">
        <v>0</v>
      </c>
      <c r="F53" s="41">
        <f>F54+F82+F85+F94</f>
        <v>2008.3801783009726</v>
      </c>
      <c r="G53" s="41">
        <f>G54+G82+G85+G94</f>
        <v>522.27885316232141</v>
      </c>
      <c r="H53" s="41">
        <f>H54</f>
        <v>0</v>
      </c>
      <c r="I53" s="41">
        <f t="shared" ref="I53:Q53" si="45">I54</f>
        <v>0</v>
      </c>
      <c r="J53" s="41">
        <f t="shared" si="45"/>
        <v>0</v>
      </c>
      <c r="K53" s="41">
        <f t="shared" si="45"/>
        <v>0</v>
      </c>
      <c r="L53" s="41">
        <f t="shared" si="45"/>
        <v>0</v>
      </c>
      <c r="M53" s="41">
        <f t="shared" si="45"/>
        <v>241.72003990394987</v>
      </c>
      <c r="N53" s="41">
        <f t="shared" si="45"/>
        <v>0</v>
      </c>
      <c r="O53" s="41">
        <f t="shared" si="45"/>
        <v>0</v>
      </c>
      <c r="P53" s="41">
        <f t="shared" si="45"/>
        <v>241.72003990394987</v>
      </c>
      <c r="Q53" s="41">
        <f t="shared" si="45"/>
        <v>0</v>
      </c>
      <c r="R53" s="41">
        <f t="shared" si="4"/>
        <v>280.55881325837152</v>
      </c>
      <c r="S53" s="41">
        <f t="shared" ref="S53:AB53" si="46">S54</f>
        <v>-241.72003990394987</v>
      </c>
      <c r="T53" s="41">
        <f t="shared" si="46"/>
        <v>0</v>
      </c>
      <c r="U53" s="41">
        <f t="shared" si="46"/>
        <v>0</v>
      </c>
      <c r="V53" s="41">
        <f t="shared" si="46"/>
        <v>0</v>
      </c>
      <c r="W53" s="41">
        <f t="shared" si="46"/>
        <v>0</v>
      </c>
      <c r="X53" s="41">
        <f t="shared" si="46"/>
        <v>0</v>
      </c>
      <c r="Y53" s="41">
        <f t="shared" si="46"/>
        <v>-241.72003990394987</v>
      </c>
      <c r="Z53" s="41">
        <f t="shared" si="46"/>
        <v>0</v>
      </c>
      <c r="AA53" s="41">
        <f t="shared" si="46"/>
        <v>0</v>
      </c>
      <c r="AB53" s="41">
        <f t="shared" si="46"/>
        <v>0</v>
      </c>
      <c r="AC53" s="28"/>
      <c r="AD53" s="60"/>
    </row>
    <row r="54" spans="1:30" ht="78.75" x14ac:dyDescent="0.25">
      <c r="A54" s="18" t="s">
        <v>53</v>
      </c>
      <c r="B54" s="29" t="s">
        <v>54</v>
      </c>
      <c r="C54" s="30" t="s">
        <v>23</v>
      </c>
      <c r="D54" s="39">
        <f>D55+D57</f>
        <v>2530.6590314632945</v>
      </c>
      <c r="E54" s="39">
        <v>0</v>
      </c>
      <c r="F54" s="39">
        <f t="shared" ref="F54:G54" si="47">F55+F57</f>
        <v>2008.3801783009726</v>
      </c>
      <c r="G54" s="39">
        <f t="shared" si="47"/>
        <v>522.27885316232141</v>
      </c>
      <c r="H54" s="39">
        <f>H55+H57</f>
        <v>0</v>
      </c>
      <c r="I54" s="39">
        <f t="shared" ref="I54:Q54" si="48">I55+I57</f>
        <v>0</v>
      </c>
      <c r="J54" s="39">
        <f t="shared" si="48"/>
        <v>0</v>
      </c>
      <c r="K54" s="39">
        <f t="shared" si="48"/>
        <v>0</v>
      </c>
      <c r="L54" s="39">
        <f t="shared" si="48"/>
        <v>0</v>
      </c>
      <c r="M54" s="39">
        <f t="shared" si="48"/>
        <v>241.72003990394987</v>
      </c>
      <c r="N54" s="39">
        <f t="shared" si="48"/>
        <v>0</v>
      </c>
      <c r="O54" s="39">
        <f t="shared" si="48"/>
        <v>0</v>
      </c>
      <c r="P54" s="39">
        <f t="shared" si="48"/>
        <v>241.72003990394987</v>
      </c>
      <c r="Q54" s="39">
        <f t="shared" si="48"/>
        <v>0</v>
      </c>
      <c r="R54" s="39">
        <f t="shared" si="4"/>
        <v>280.55881325837152</v>
      </c>
      <c r="S54" s="39">
        <f t="shared" ref="S54:AB54" si="49">S55+S57</f>
        <v>-241.72003990394987</v>
      </c>
      <c r="T54" s="39">
        <f t="shared" si="49"/>
        <v>0</v>
      </c>
      <c r="U54" s="39">
        <f t="shared" si="49"/>
        <v>0</v>
      </c>
      <c r="V54" s="39">
        <f t="shared" si="49"/>
        <v>0</v>
      </c>
      <c r="W54" s="39">
        <f t="shared" si="49"/>
        <v>0</v>
      </c>
      <c r="X54" s="39">
        <f t="shared" si="49"/>
        <v>0</v>
      </c>
      <c r="Y54" s="39">
        <f t="shared" si="49"/>
        <v>-241.72003990394987</v>
      </c>
      <c r="Z54" s="39">
        <f t="shared" si="49"/>
        <v>0</v>
      </c>
      <c r="AA54" s="39">
        <f t="shared" si="49"/>
        <v>0</v>
      </c>
      <c r="AB54" s="39">
        <f t="shared" si="49"/>
        <v>0</v>
      </c>
      <c r="AC54" s="55"/>
      <c r="AD54" s="60"/>
    </row>
    <row r="55" spans="1:30" ht="31.5" x14ac:dyDescent="0.25">
      <c r="A55" s="18" t="s">
        <v>55</v>
      </c>
      <c r="B55" s="29" t="s">
        <v>56</v>
      </c>
      <c r="C55" s="30" t="s">
        <v>23</v>
      </c>
      <c r="D55" s="39">
        <f>D56</f>
        <v>100.0016940365071</v>
      </c>
      <c r="E55" s="39">
        <v>0</v>
      </c>
      <c r="F55" s="39">
        <f t="shared" ref="F55:G55" si="50">F56</f>
        <v>136.09585355162866</v>
      </c>
      <c r="G55" s="39">
        <f t="shared" si="50"/>
        <v>-36.094159515121561</v>
      </c>
      <c r="H55" s="39">
        <f>H56</f>
        <v>0</v>
      </c>
      <c r="I55" s="39">
        <f t="shared" ref="I55:Q55" si="51">I56</f>
        <v>0</v>
      </c>
      <c r="J55" s="39">
        <f t="shared" si="51"/>
        <v>0</v>
      </c>
      <c r="K55" s="39">
        <f t="shared" si="51"/>
        <v>0</v>
      </c>
      <c r="L55" s="39">
        <f t="shared" si="51"/>
        <v>0</v>
      </c>
      <c r="M55" s="39">
        <f t="shared" si="51"/>
        <v>11.421797379999999</v>
      </c>
      <c r="N55" s="39">
        <f t="shared" si="51"/>
        <v>0</v>
      </c>
      <c r="O55" s="39">
        <f t="shared" si="51"/>
        <v>0</v>
      </c>
      <c r="P55" s="39">
        <f t="shared" si="51"/>
        <v>11.421797379999999</v>
      </c>
      <c r="Q55" s="39">
        <f t="shared" si="51"/>
        <v>0</v>
      </c>
      <c r="R55" s="39">
        <f t="shared" si="4"/>
        <v>-47.515956895121562</v>
      </c>
      <c r="S55" s="39">
        <f t="shared" ref="S55:AB55" si="52">S56</f>
        <v>-11.421797379999999</v>
      </c>
      <c r="T55" s="39">
        <f t="shared" si="52"/>
        <v>0</v>
      </c>
      <c r="U55" s="39">
        <f t="shared" si="52"/>
        <v>0</v>
      </c>
      <c r="V55" s="39">
        <f t="shared" si="52"/>
        <v>0</v>
      </c>
      <c r="W55" s="39">
        <f t="shared" si="52"/>
        <v>0</v>
      </c>
      <c r="X55" s="39">
        <f t="shared" si="52"/>
        <v>0</v>
      </c>
      <c r="Y55" s="39">
        <f t="shared" si="52"/>
        <v>-11.421797379999999</v>
      </c>
      <c r="Z55" s="39">
        <f t="shared" si="52"/>
        <v>0</v>
      </c>
      <c r="AA55" s="39">
        <f t="shared" si="52"/>
        <v>0</v>
      </c>
      <c r="AB55" s="39">
        <f t="shared" si="52"/>
        <v>0</v>
      </c>
      <c r="AC55" s="53"/>
      <c r="AD55" s="60"/>
    </row>
    <row r="56" spans="1:30" ht="78.75" x14ac:dyDescent="0.25">
      <c r="A56" s="20" t="s">
        <v>149</v>
      </c>
      <c r="B56" s="78" t="s">
        <v>96</v>
      </c>
      <c r="C56" s="20" t="s">
        <v>57</v>
      </c>
      <c r="D56" s="40">
        <v>100.0016940365071</v>
      </c>
      <c r="E56" s="40"/>
      <c r="F56" s="40">
        <v>136.09585355162866</v>
      </c>
      <c r="G56" s="40">
        <f>D56-F56</f>
        <v>-36.094159515121561</v>
      </c>
      <c r="H56" s="40">
        <f>I56+J56+K56+L56</f>
        <v>0</v>
      </c>
      <c r="I56" s="40">
        <v>0</v>
      </c>
      <c r="J56" s="40">
        <v>0</v>
      </c>
      <c r="K56" s="40">
        <v>0</v>
      </c>
      <c r="L56" s="40">
        <v>0</v>
      </c>
      <c r="M56" s="40">
        <f>N56+O56+P56+Q56</f>
        <v>11.421797379999999</v>
      </c>
      <c r="N56" s="40">
        <v>0</v>
      </c>
      <c r="O56" s="40">
        <v>0</v>
      </c>
      <c r="P56" s="40">
        <v>11.421797379999999</v>
      </c>
      <c r="Q56" s="40">
        <v>0</v>
      </c>
      <c r="R56" s="40">
        <f t="shared" si="4"/>
        <v>-47.515956895121562</v>
      </c>
      <c r="S56" s="40">
        <f>H56-M56</f>
        <v>-11.421797379999999</v>
      </c>
      <c r="T56" s="44">
        <v>0</v>
      </c>
      <c r="U56" s="40">
        <v>0</v>
      </c>
      <c r="V56" s="44">
        <v>0</v>
      </c>
      <c r="W56" s="40">
        <v>0</v>
      </c>
      <c r="X56" s="44">
        <v>0</v>
      </c>
      <c r="Y56" s="40">
        <f>K56-P56</f>
        <v>-11.421797379999999</v>
      </c>
      <c r="Z56" s="44">
        <v>0</v>
      </c>
      <c r="AA56" s="40">
        <v>0</v>
      </c>
      <c r="AB56" s="44">
        <v>0</v>
      </c>
      <c r="AC56" s="52" t="s">
        <v>178</v>
      </c>
      <c r="AD56" s="60"/>
    </row>
    <row r="57" spans="1:30" ht="63" x14ac:dyDescent="0.25">
      <c r="A57" s="18" t="s">
        <v>58</v>
      </c>
      <c r="B57" s="29" t="s">
        <v>59</v>
      </c>
      <c r="C57" s="30" t="s">
        <v>23</v>
      </c>
      <c r="D57" s="39">
        <f>SUM(D58:D81)</f>
        <v>2430.6573374267873</v>
      </c>
      <c r="E57" s="39">
        <v>0</v>
      </c>
      <c r="F57" s="39">
        <f t="shared" ref="F57:Q57" si="53">SUM(F58:F81)</f>
        <v>1872.284324749344</v>
      </c>
      <c r="G57" s="39">
        <f t="shared" si="53"/>
        <v>558.37301267744294</v>
      </c>
      <c r="H57" s="39">
        <f t="shared" si="53"/>
        <v>0</v>
      </c>
      <c r="I57" s="39">
        <f t="shared" si="53"/>
        <v>0</v>
      </c>
      <c r="J57" s="39">
        <f t="shared" si="53"/>
        <v>0</v>
      </c>
      <c r="K57" s="39">
        <f t="shared" si="53"/>
        <v>0</v>
      </c>
      <c r="L57" s="39">
        <f t="shared" si="53"/>
        <v>0</v>
      </c>
      <c r="M57" s="39">
        <f t="shared" si="53"/>
        <v>230.29824252394988</v>
      </c>
      <c r="N57" s="39">
        <f t="shared" si="53"/>
        <v>0</v>
      </c>
      <c r="O57" s="39">
        <f t="shared" si="53"/>
        <v>0</v>
      </c>
      <c r="P57" s="39">
        <f t="shared" si="53"/>
        <v>230.29824252394988</v>
      </c>
      <c r="Q57" s="39">
        <f t="shared" si="53"/>
        <v>0</v>
      </c>
      <c r="R57" s="39">
        <f t="shared" si="4"/>
        <v>328.07477015349309</v>
      </c>
      <c r="S57" s="39">
        <f t="shared" ref="S57:AB57" si="54">SUM(S58:S81)</f>
        <v>-230.29824252394988</v>
      </c>
      <c r="T57" s="39">
        <f t="shared" si="54"/>
        <v>0</v>
      </c>
      <c r="U57" s="39">
        <f t="shared" si="54"/>
        <v>0</v>
      </c>
      <c r="V57" s="39">
        <f t="shared" si="54"/>
        <v>0</v>
      </c>
      <c r="W57" s="39">
        <f t="shared" si="54"/>
        <v>0</v>
      </c>
      <c r="X57" s="39">
        <f t="shared" si="54"/>
        <v>0</v>
      </c>
      <c r="Y57" s="39">
        <f t="shared" si="54"/>
        <v>-230.29824252394988</v>
      </c>
      <c r="Z57" s="39">
        <f t="shared" si="54"/>
        <v>0</v>
      </c>
      <c r="AA57" s="39">
        <f t="shared" si="54"/>
        <v>0</v>
      </c>
      <c r="AB57" s="39">
        <f t="shared" si="54"/>
        <v>0</v>
      </c>
      <c r="AC57" s="53"/>
      <c r="AD57" s="60"/>
    </row>
    <row r="58" spans="1:30" ht="84" customHeight="1" x14ac:dyDescent="0.25">
      <c r="A58" s="20" t="s">
        <v>150</v>
      </c>
      <c r="B58" s="78" t="s">
        <v>110</v>
      </c>
      <c r="C58" s="20" t="s">
        <v>57</v>
      </c>
      <c r="D58" s="40">
        <v>11.553178235999997</v>
      </c>
      <c r="E58" s="40"/>
      <c r="F58" s="40">
        <v>10.042099238399999</v>
      </c>
      <c r="G58" s="40">
        <f t="shared" ref="G58:G81" si="55">D58-F58</f>
        <v>1.5110789975999985</v>
      </c>
      <c r="H58" s="40">
        <f t="shared" ref="H58:H81" si="56">I58+J58+K58+L58</f>
        <v>0</v>
      </c>
      <c r="I58" s="40">
        <v>0</v>
      </c>
      <c r="J58" s="40">
        <v>0</v>
      </c>
      <c r="K58" s="40">
        <v>0</v>
      </c>
      <c r="L58" s="40">
        <v>0</v>
      </c>
      <c r="M58" s="40">
        <f t="shared" ref="M58:M81" si="57">N58+O58+P58+Q58</f>
        <v>6.8223999999999997E-4</v>
      </c>
      <c r="N58" s="40">
        <v>0</v>
      </c>
      <c r="O58" s="40">
        <v>0</v>
      </c>
      <c r="P58" s="40">
        <v>6.8223999999999997E-4</v>
      </c>
      <c r="Q58" s="40">
        <v>0</v>
      </c>
      <c r="R58" s="40">
        <f t="shared" si="4"/>
        <v>1.5103967575999986</v>
      </c>
      <c r="S58" s="40">
        <f t="shared" ref="S58:S81" si="58">H58-M58</f>
        <v>-6.8223999999999997E-4</v>
      </c>
      <c r="T58" s="44">
        <v>0</v>
      </c>
      <c r="U58" s="40">
        <v>0</v>
      </c>
      <c r="V58" s="44">
        <v>0</v>
      </c>
      <c r="W58" s="40">
        <v>0</v>
      </c>
      <c r="X58" s="44">
        <v>0</v>
      </c>
      <c r="Y58" s="40">
        <f t="shared" ref="Y58:Y81" si="59">K58-P58</f>
        <v>-6.8223999999999997E-4</v>
      </c>
      <c r="Z58" s="44">
        <v>0</v>
      </c>
      <c r="AA58" s="40">
        <v>0</v>
      </c>
      <c r="AB58" s="44">
        <v>0</v>
      </c>
      <c r="AC58" s="52" t="s">
        <v>178</v>
      </c>
      <c r="AD58" s="60"/>
    </row>
    <row r="59" spans="1:30" ht="63" x14ac:dyDescent="0.25">
      <c r="A59" s="20" t="s">
        <v>150</v>
      </c>
      <c r="B59" s="78" t="s">
        <v>173</v>
      </c>
      <c r="C59" s="20" t="s">
        <v>57</v>
      </c>
      <c r="D59" s="40">
        <v>23.398422850744186</v>
      </c>
      <c r="E59" s="40"/>
      <c r="F59" s="40">
        <v>22.955889446559802</v>
      </c>
      <c r="G59" s="40">
        <f t="shared" si="55"/>
        <v>0.44253340418438469</v>
      </c>
      <c r="H59" s="40">
        <f t="shared" si="56"/>
        <v>0</v>
      </c>
      <c r="I59" s="40">
        <v>0</v>
      </c>
      <c r="J59" s="40">
        <v>0</v>
      </c>
      <c r="K59" s="40">
        <v>0</v>
      </c>
      <c r="L59" s="40">
        <v>0</v>
      </c>
      <c r="M59" s="40">
        <f t="shared" si="57"/>
        <v>1.3167076419999999</v>
      </c>
      <c r="N59" s="40">
        <v>0</v>
      </c>
      <c r="O59" s="40">
        <v>0</v>
      </c>
      <c r="P59" s="40">
        <v>1.3167076419999999</v>
      </c>
      <c r="Q59" s="40">
        <v>0</v>
      </c>
      <c r="R59" s="40">
        <f t="shared" si="4"/>
        <v>-0.87417423781561521</v>
      </c>
      <c r="S59" s="40">
        <f t="shared" si="58"/>
        <v>-1.3167076419999999</v>
      </c>
      <c r="T59" s="44">
        <v>0</v>
      </c>
      <c r="U59" s="40">
        <v>0</v>
      </c>
      <c r="V59" s="44">
        <v>0</v>
      </c>
      <c r="W59" s="40">
        <v>0</v>
      </c>
      <c r="X59" s="44">
        <v>0</v>
      </c>
      <c r="Y59" s="40">
        <f t="shared" si="59"/>
        <v>-1.3167076419999999</v>
      </c>
      <c r="Z59" s="44">
        <v>0</v>
      </c>
      <c r="AA59" s="40">
        <v>0</v>
      </c>
      <c r="AB59" s="44">
        <v>0</v>
      </c>
      <c r="AC59" s="52" t="s">
        <v>179</v>
      </c>
      <c r="AD59" s="60"/>
    </row>
    <row r="60" spans="1:30" ht="78.75" x14ac:dyDescent="0.25">
      <c r="A60" s="20" t="s">
        <v>150</v>
      </c>
      <c r="B60" s="78" t="s">
        <v>107</v>
      </c>
      <c r="C60" s="20" t="s">
        <v>57</v>
      </c>
      <c r="D60" s="40">
        <v>111.91210095505218</v>
      </c>
      <c r="E60" s="40"/>
      <c r="F60" s="40">
        <v>7.5505524961987751</v>
      </c>
      <c r="G60" s="40">
        <f t="shared" si="55"/>
        <v>104.36154845885341</v>
      </c>
      <c r="H60" s="40">
        <f t="shared" si="56"/>
        <v>0</v>
      </c>
      <c r="I60" s="40">
        <v>0</v>
      </c>
      <c r="J60" s="40">
        <v>0</v>
      </c>
      <c r="K60" s="40">
        <v>0</v>
      </c>
      <c r="L60" s="40">
        <v>0</v>
      </c>
      <c r="M60" s="40">
        <f t="shared" si="57"/>
        <v>-2.5932440499999996</v>
      </c>
      <c r="N60" s="40">
        <v>0</v>
      </c>
      <c r="O60" s="40">
        <v>0</v>
      </c>
      <c r="P60" s="40">
        <v>-2.5932440499999996</v>
      </c>
      <c r="Q60" s="40">
        <v>0</v>
      </c>
      <c r="R60" s="40">
        <f t="shared" si="4"/>
        <v>106.9547925088534</v>
      </c>
      <c r="S60" s="40">
        <f t="shared" si="58"/>
        <v>2.5932440499999996</v>
      </c>
      <c r="T60" s="44">
        <v>0</v>
      </c>
      <c r="U60" s="40">
        <v>0</v>
      </c>
      <c r="V60" s="44">
        <v>0</v>
      </c>
      <c r="W60" s="40">
        <v>0</v>
      </c>
      <c r="X60" s="44">
        <v>0</v>
      </c>
      <c r="Y60" s="40">
        <f t="shared" si="59"/>
        <v>2.5932440499999996</v>
      </c>
      <c r="Z60" s="44">
        <v>0</v>
      </c>
      <c r="AA60" s="40">
        <v>0</v>
      </c>
      <c r="AB60" s="44">
        <v>0</v>
      </c>
      <c r="AC60" s="52" t="s">
        <v>178</v>
      </c>
      <c r="AD60" s="60"/>
    </row>
    <row r="61" spans="1:30" ht="78.75" x14ac:dyDescent="0.25">
      <c r="A61" s="20" t="s">
        <v>150</v>
      </c>
      <c r="B61" s="78" t="s">
        <v>128</v>
      </c>
      <c r="C61" s="20" t="s">
        <v>57</v>
      </c>
      <c r="D61" s="40">
        <v>2.7506004479999997</v>
      </c>
      <c r="E61" s="40"/>
      <c r="F61" s="40">
        <v>4.4628513112798798</v>
      </c>
      <c r="G61" s="40">
        <f t="shared" si="55"/>
        <v>-1.7122508632798801</v>
      </c>
      <c r="H61" s="40">
        <f t="shared" si="56"/>
        <v>0</v>
      </c>
      <c r="I61" s="40">
        <v>0</v>
      </c>
      <c r="J61" s="40">
        <v>0</v>
      </c>
      <c r="K61" s="40">
        <v>0</v>
      </c>
      <c r="L61" s="40">
        <v>0</v>
      </c>
      <c r="M61" s="40">
        <f t="shared" si="57"/>
        <v>0.68819468000000006</v>
      </c>
      <c r="N61" s="40">
        <v>0</v>
      </c>
      <c r="O61" s="40">
        <v>0</v>
      </c>
      <c r="P61" s="40">
        <v>0.68819468000000006</v>
      </c>
      <c r="Q61" s="40">
        <v>0</v>
      </c>
      <c r="R61" s="40">
        <f t="shared" si="4"/>
        <v>-2.4004455432798801</v>
      </c>
      <c r="S61" s="40">
        <f t="shared" si="58"/>
        <v>-0.68819468000000006</v>
      </c>
      <c r="T61" s="44">
        <v>0</v>
      </c>
      <c r="U61" s="40">
        <v>0</v>
      </c>
      <c r="V61" s="44">
        <v>0</v>
      </c>
      <c r="W61" s="40">
        <v>0</v>
      </c>
      <c r="X61" s="44">
        <v>0</v>
      </c>
      <c r="Y61" s="40">
        <f t="shared" si="59"/>
        <v>-0.68819468000000006</v>
      </c>
      <c r="Z61" s="44">
        <v>0</v>
      </c>
      <c r="AA61" s="40">
        <v>0</v>
      </c>
      <c r="AB61" s="44">
        <v>0</v>
      </c>
      <c r="AC61" s="52" t="s">
        <v>178</v>
      </c>
      <c r="AD61" s="60"/>
    </row>
    <row r="62" spans="1:30" ht="78.75" x14ac:dyDescent="0.25">
      <c r="A62" s="20" t="s">
        <v>150</v>
      </c>
      <c r="B62" s="78" t="s">
        <v>129</v>
      </c>
      <c r="C62" s="20" t="s">
        <v>57</v>
      </c>
      <c r="D62" s="40">
        <v>106.4023558986521</v>
      </c>
      <c r="E62" s="40"/>
      <c r="F62" s="40">
        <v>112.97325348317393</v>
      </c>
      <c r="G62" s="40">
        <f t="shared" si="55"/>
        <v>-6.5708975845218305</v>
      </c>
      <c r="H62" s="40">
        <f t="shared" si="56"/>
        <v>0</v>
      </c>
      <c r="I62" s="40">
        <v>0</v>
      </c>
      <c r="J62" s="40">
        <v>0</v>
      </c>
      <c r="K62" s="40">
        <v>0</v>
      </c>
      <c r="L62" s="40">
        <v>0</v>
      </c>
      <c r="M62" s="40">
        <f t="shared" si="57"/>
        <v>31.742303400474942</v>
      </c>
      <c r="N62" s="40">
        <v>0</v>
      </c>
      <c r="O62" s="40">
        <v>0</v>
      </c>
      <c r="P62" s="40">
        <v>31.742303400474942</v>
      </c>
      <c r="Q62" s="40">
        <v>0</v>
      </c>
      <c r="R62" s="40">
        <f t="shared" si="4"/>
        <v>-38.313200984996769</v>
      </c>
      <c r="S62" s="40">
        <f t="shared" si="58"/>
        <v>-31.742303400474942</v>
      </c>
      <c r="T62" s="44">
        <v>0</v>
      </c>
      <c r="U62" s="40">
        <v>0</v>
      </c>
      <c r="V62" s="44">
        <v>0</v>
      </c>
      <c r="W62" s="40">
        <v>0</v>
      </c>
      <c r="X62" s="44">
        <v>0</v>
      </c>
      <c r="Y62" s="40">
        <f t="shared" si="59"/>
        <v>-31.742303400474942</v>
      </c>
      <c r="Z62" s="44">
        <v>0</v>
      </c>
      <c r="AA62" s="40">
        <v>0</v>
      </c>
      <c r="AB62" s="44">
        <v>0</v>
      </c>
      <c r="AC62" s="52" t="s">
        <v>178</v>
      </c>
      <c r="AD62" s="60"/>
    </row>
    <row r="63" spans="1:30" ht="78.75" x14ac:dyDescent="0.25">
      <c r="A63" s="20" t="s">
        <v>150</v>
      </c>
      <c r="B63" s="78" t="s">
        <v>130</v>
      </c>
      <c r="C63" s="20" t="s">
        <v>57</v>
      </c>
      <c r="D63" s="40">
        <v>185.62083800910108</v>
      </c>
      <c r="E63" s="40"/>
      <c r="F63" s="40">
        <v>155.06169045563513</v>
      </c>
      <c r="G63" s="40">
        <f t="shared" si="55"/>
        <v>30.559147553465948</v>
      </c>
      <c r="H63" s="40">
        <f t="shared" si="56"/>
        <v>0</v>
      </c>
      <c r="I63" s="40">
        <v>0</v>
      </c>
      <c r="J63" s="40">
        <v>0</v>
      </c>
      <c r="K63" s="40">
        <v>0</v>
      </c>
      <c r="L63" s="40">
        <v>0</v>
      </c>
      <c r="M63" s="40">
        <f t="shared" si="57"/>
        <v>27.375873560136043</v>
      </c>
      <c r="N63" s="40">
        <v>0</v>
      </c>
      <c r="O63" s="40">
        <v>0</v>
      </c>
      <c r="P63" s="40">
        <v>27.375873560136043</v>
      </c>
      <c r="Q63" s="40">
        <v>0</v>
      </c>
      <c r="R63" s="40">
        <f t="shared" si="4"/>
        <v>3.1832739933299052</v>
      </c>
      <c r="S63" s="40">
        <f t="shared" si="58"/>
        <v>-27.375873560136043</v>
      </c>
      <c r="T63" s="44">
        <v>0</v>
      </c>
      <c r="U63" s="40">
        <v>0</v>
      </c>
      <c r="V63" s="44">
        <v>0</v>
      </c>
      <c r="W63" s="40">
        <v>0</v>
      </c>
      <c r="X63" s="44">
        <v>0</v>
      </c>
      <c r="Y63" s="40">
        <f t="shared" si="59"/>
        <v>-27.375873560136043</v>
      </c>
      <c r="Z63" s="44">
        <v>0</v>
      </c>
      <c r="AA63" s="40">
        <v>0</v>
      </c>
      <c r="AB63" s="44">
        <v>0</v>
      </c>
      <c r="AC63" s="52" t="s">
        <v>178</v>
      </c>
      <c r="AD63" s="60"/>
    </row>
    <row r="64" spans="1:30" ht="78.75" x14ac:dyDescent="0.25">
      <c r="A64" s="20" t="s">
        <v>150</v>
      </c>
      <c r="B64" s="78" t="s">
        <v>131</v>
      </c>
      <c r="C64" s="20" t="s">
        <v>57</v>
      </c>
      <c r="D64" s="40">
        <v>5.2128526957579009</v>
      </c>
      <c r="E64" s="40"/>
      <c r="F64" s="40">
        <v>6.4556598547397899</v>
      </c>
      <c r="G64" s="40">
        <f t="shared" si="55"/>
        <v>-1.242807158981889</v>
      </c>
      <c r="H64" s="40">
        <f t="shared" si="56"/>
        <v>0</v>
      </c>
      <c r="I64" s="40">
        <v>0</v>
      </c>
      <c r="J64" s="40">
        <v>0</v>
      </c>
      <c r="K64" s="40">
        <v>0</v>
      </c>
      <c r="L64" s="40">
        <v>0</v>
      </c>
      <c r="M64" s="40">
        <f t="shared" si="57"/>
        <v>1.6552930199999998</v>
      </c>
      <c r="N64" s="40">
        <v>0</v>
      </c>
      <c r="O64" s="40">
        <v>0</v>
      </c>
      <c r="P64" s="40">
        <v>1.6552930199999998</v>
      </c>
      <c r="Q64" s="40">
        <v>0</v>
      </c>
      <c r="R64" s="40">
        <f t="shared" si="4"/>
        <v>-2.8981001789818888</v>
      </c>
      <c r="S64" s="40">
        <f t="shared" si="58"/>
        <v>-1.6552930199999998</v>
      </c>
      <c r="T64" s="44">
        <v>0</v>
      </c>
      <c r="U64" s="40">
        <v>0</v>
      </c>
      <c r="V64" s="44">
        <v>0</v>
      </c>
      <c r="W64" s="40">
        <v>0</v>
      </c>
      <c r="X64" s="44">
        <v>0</v>
      </c>
      <c r="Y64" s="40">
        <f t="shared" si="59"/>
        <v>-1.6552930199999998</v>
      </c>
      <c r="Z64" s="44">
        <v>0</v>
      </c>
      <c r="AA64" s="40">
        <v>0</v>
      </c>
      <c r="AB64" s="44">
        <v>0</v>
      </c>
      <c r="AC64" s="52" t="s">
        <v>178</v>
      </c>
      <c r="AD64" s="60"/>
    </row>
    <row r="65" spans="1:30" ht="90" customHeight="1" x14ac:dyDescent="0.25">
      <c r="A65" s="20" t="s">
        <v>150</v>
      </c>
      <c r="B65" s="78" t="s">
        <v>97</v>
      </c>
      <c r="C65" s="20" t="s">
        <v>57</v>
      </c>
      <c r="D65" s="40">
        <v>427.43314362038547</v>
      </c>
      <c r="E65" s="40"/>
      <c r="F65" s="40">
        <v>375.2402319401582</v>
      </c>
      <c r="G65" s="40">
        <f t="shared" si="55"/>
        <v>52.192911680227269</v>
      </c>
      <c r="H65" s="40">
        <f t="shared" si="56"/>
        <v>0</v>
      </c>
      <c r="I65" s="40">
        <v>0</v>
      </c>
      <c r="J65" s="40">
        <v>0</v>
      </c>
      <c r="K65" s="40">
        <v>0</v>
      </c>
      <c r="L65" s="40">
        <v>0</v>
      </c>
      <c r="M65" s="40">
        <f t="shared" si="57"/>
        <v>36.705662388199499</v>
      </c>
      <c r="N65" s="40">
        <v>0</v>
      </c>
      <c r="O65" s="40">
        <v>0</v>
      </c>
      <c r="P65" s="40">
        <v>36.705662388199499</v>
      </c>
      <c r="Q65" s="40">
        <v>0</v>
      </c>
      <c r="R65" s="40">
        <f t="shared" si="4"/>
        <v>15.487249292027769</v>
      </c>
      <c r="S65" s="40">
        <f t="shared" si="58"/>
        <v>-36.705662388199499</v>
      </c>
      <c r="T65" s="44">
        <v>0</v>
      </c>
      <c r="U65" s="40">
        <v>0</v>
      </c>
      <c r="V65" s="44">
        <v>0</v>
      </c>
      <c r="W65" s="40">
        <v>0</v>
      </c>
      <c r="X65" s="44">
        <v>0</v>
      </c>
      <c r="Y65" s="40">
        <f t="shared" si="59"/>
        <v>-36.705662388199499</v>
      </c>
      <c r="Z65" s="44">
        <v>0</v>
      </c>
      <c r="AA65" s="40">
        <v>0</v>
      </c>
      <c r="AB65" s="44">
        <v>0</v>
      </c>
      <c r="AC65" s="52" t="s">
        <v>178</v>
      </c>
      <c r="AD65" s="60"/>
    </row>
    <row r="66" spans="1:30" ht="92.25" customHeight="1" x14ac:dyDescent="0.25">
      <c r="A66" s="20" t="s">
        <v>150</v>
      </c>
      <c r="B66" s="78" t="s">
        <v>104</v>
      </c>
      <c r="C66" s="20" t="s">
        <v>57</v>
      </c>
      <c r="D66" s="40">
        <v>69.296075150560142</v>
      </c>
      <c r="E66" s="40"/>
      <c r="F66" s="40">
        <v>38.522068483085491</v>
      </c>
      <c r="G66" s="40">
        <f t="shared" si="55"/>
        <v>30.774006667474652</v>
      </c>
      <c r="H66" s="40">
        <f t="shared" si="56"/>
        <v>0</v>
      </c>
      <c r="I66" s="40">
        <v>0</v>
      </c>
      <c r="J66" s="40">
        <v>0</v>
      </c>
      <c r="K66" s="40">
        <v>0</v>
      </c>
      <c r="L66" s="40">
        <v>0</v>
      </c>
      <c r="M66" s="40">
        <f t="shared" si="57"/>
        <v>6.0944399999999996</v>
      </c>
      <c r="N66" s="40">
        <v>0</v>
      </c>
      <c r="O66" s="40">
        <v>0</v>
      </c>
      <c r="P66" s="40">
        <v>6.0944399999999996</v>
      </c>
      <c r="Q66" s="40">
        <v>0</v>
      </c>
      <c r="R66" s="40">
        <f t="shared" si="4"/>
        <v>24.679566667474653</v>
      </c>
      <c r="S66" s="40">
        <f t="shared" si="58"/>
        <v>-6.0944399999999996</v>
      </c>
      <c r="T66" s="44">
        <v>0</v>
      </c>
      <c r="U66" s="40">
        <v>0</v>
      </c>
      <c r="V66" s="44">
        <v>0</v>
      </c>
      <c r="W66" s="40">
        <v>0</v>
      </c>
      <c r="X66" s="44">
        <v>0</v>
      </c>
      <c r="Y66" s="40">
        <f t="shared" si="59"/>
        <v>-6.0944399999999996</v>
      </c>
      <c r="Z66" s="44">
        <v>0</v>
      </c>
      <c r="AA66" s="40">
        <v>0</v>
      </c>
      <c r="AB66" s="44">
        <v>0</v>
      </c>
      <c r="AC66" s="52" t="s">
        <v>178</v>
      </c>
      <c r="AD66" s="60"/>
    </row>
    <row r="67" spans="1:30" ht="95.25" customHeight="1" x14ac:dyDescent="0.25">
      <c r="A67" s="20" t="s">
        <v>150</v>
      </c>
      <c r="B67" s="78" t="s">
        <v>111</v>
      </c>
      <c r="C67" s="20" t="s">
        <v>57</v>
      </c>
      <c r="D67" s="40">
        <v>32.183823625805843</v>
      </c>
      <c r="E67" s="40"/>
      <c r="F67" s="40">
        <v>55.924204309220286</v>
      </c>
      <c r="G67" s="40">
        <f t="shared" si="55"/>
        <v>-23.740380683414443</v>
      </c>
      <c r="H67" s="40">
        <f t="shared" si="56"/>
        <v>0</v>
      </c>
      <c r="I67" s="40">
        <v>0</v>
      </c>
      <c r="J67" s="40">
        <v>0</v>
      </c>
      <c r="K67" s="40">
        <v>0</v>
      </c>
      <c r="L67" s="40">
        <v>0</v>
      </c>
      <c r="M67" s="40">
        <f t="shared" si="57"/>
        <v>2.4389665941081349</v>
      </c>
      <c r="N67" s="40">
        <v>0</v>
      </c>
      <c r="O67" s="40">
        <v>0</v>
      </c>
      <c r="P67" s="40">
        <v>2.4389665941081349</v>
      </c>
      <c r="Q67" s="40">
        <v>0</v>
      </c>
      <c r="R67" s="40">
        <f t="shared" si="4"/>
        <v>-26.179347277522577</v>
      </c>
      <c r="S67" s="40">
        <f t="shared" si="58"/>
        <v>-2.4389665941081349</v>
      </c>
      <c r="T67" s="44">
        <v>0</v>
      </c>
      <c r="U67" s="40">
        <v>0</v>
      </c>
      <c r="V67" s="44">
        <v>0</v>
      </c>
      <c r="W67" s="40">
        <v>0</v>
      </c>
      <c r="X67" s="44">
        <v>0</v>
      </c>
      <c r="Y67" s="40">
        <f t="shared" si="59"/>
        <v>-2.4389665941081349</v>
      </c>
      <c r="Z67" s="44">
        <v>0</v>
      </c>
      <c r="AA67" s="40">
        <v>0</v>
      </c>
      <c r="AB67" s="44">
        <v>0</v>
      </c>
      <c r="AC67" s="52" t="s">
        <v>178</v>
      </c>
      <c r="AD67" s="60"/>
    </row>
    <row r="68" spans="1:30" ht="88.5" customHeight="1" x14ac:dyDescent="0.25">
      <c r="A68" s="20" t="s">
        <v>150</v>
      </c>
      <c r="B68" s="78" t="s">
        <v>98</v>
      </c>
      <c r="C68" s="20" t="s">
        <v>57</v>
      </c>
      <c r="D68" s="40">
        <v>197.21058701626683</v>
      </c>
      <c r="E68" s="40"/>
      <c r="F68" s="40">
        <v>77.966183562509443</v>
      </c>
      <c r="G68" s="40">
        <f t="shared" si="55"/>
        <v>119.24440345375739</v>
      </c>
      <c r="H68" s="40">
        <f t="shared" si="56"/>
        <v>0</v>
      </c>
      <c r="I68" s="40">
        <v>0</v>
      </c>
      <c r="J68" s="40">
        <v>0</v>
      </c>
      <c r="K68" s="40">
        <v>0</v>
      </c>
      <c r="L68" s="40">
        <v>0</v>
      </c>
      <c r="M68" s="40">
        <f t="shared" si="57"/>
        <v>-39.127507169999994</v>
      </c>
      <c r="N68" s="40">
        <v>0</v>
      </c>
      <c r="O68" s="40">
        <v>0</v>
      </c>
      <c r="P68" s="40">
        <v>-39.127507169999994</v>
      </c>
      <c r="Q68" s="40">
        <v>0</v>
      </c>
      <c r="R68" s="40">
        <f t="shared" si="4"/>
        <v>158.37191062375737</v>
      </c>
      <c r="S68" s="40">
        <f t="shared" si="58"/>
        <v>39.127507169999994</v>
      </c>
      <c r="T68" s="44">
        <v>0</v>
      </c>
      <c r="U68" s="40">
        <v>0</v>
      </c>
      <c r="V68" s="44">
        <v>0</v>
      </c>
      <c r="W68" s="40">
        <v>0</v>
      </c>
      <c r="X68" s="44">
        <v>0</v>
      </c>
      <c r="Y68" s="40">
        <f t="shared" si="59"/>
        <v>39.127507169999994</v>
      </c>
      <c r="Z68" s="44">
        <v>0</v>
      </c>
      <c r="AA68" s="40">
        <v>0</v>
      </c>
      <c r="AB68" s="44">
        <v>0</v>
      </c>
      <c r="AC68" s="52" t="s">
        <v>178</v>
      </c>
      <c r="AD68" s="60"/>
    </row>
    <row r="69" spans="1:30" ht="90" customHeight="1" x14ac:dyDescent="0.25">
      <c r="A69" s="20" t="s">
        <v>150</v>
      </c>
      <c r="B69" s="78" t="s">
        <v>99</v>
      </c>
      <c r="C69" s="20" t="s">
        <v>57</v>
      </c>
      <c r="D69" s="40">
        <v>35.671927931340619</v>
      </c>
      <c r="E69" s="40"/>
      <c r="F69" s="40">
        <v>29.689331276343975</v>
      </c>
      <c r="G69" s="40">
        <f t="shared" si="55"/>
        <v>5.9825966549966445</v>
      </c>
      <c r="H69" s="40">
        <f t="shared" si="56"/>
        <v>0</v>
      </c>
      <c r="I69" s="40">
        <v>0</v>
      </c>
      <c r="J69" s="40">
        <v>0</v>
      </c>
      <c r="K69" s="40">
        <v>0</v>
      </c>
      <c r="L69" s="40">
        <v>0</v>
      </c>
      <c r="M69" s="40">
        <f t="shared" si="57"/>
        <v>12.388159480000001</v>
      </c>
      <c r="N69" s="40">
        <v>0</v>
      </c>
      <c r="O69" s="40">
        <v>0</v>
      </c>
      <c r="P69" s="40">
        <v>12.388159480000001</v>
      </c>
      <c r="Q69" s="40">
        <v>0</v>
      </c>
      <c r="R69" s="40">
        <f t="shared" si="4"/>
        <v>-6.4055628250033561</v>
      </c>
      <c r="S69" s="40">
        <f t="shared" si="58"/>
        <v>-12.388159480000001</v>
      </c>
      <c r="T69" s="44">
        <v>0</v>
      </c>
      <c r="U69" s="40">
        <v>0</v>
      </c>
      <c r="V69" s="44">
        <v>0</v>
      </c>
      <c r="W69" s="40">
        <v>0</v>
      </c>
      <c r="X69" s="44">
        <v>0</v>
      </c>
      <c r="Y69" s="40">
        <f t="shared" si="59"/>
        <v>-12.388159480000001</v>
      </c>
      <c r="Z69" s="44">
        <v>0</v>
      </c>
      <c r="AA69" s="40">
        <v>0</v>
      </c>
      <c r="AB69" s="44">
        <v>0</v>
      </c>
      <c r="AC69" s="52" t="s">
        <v>178</v>
      </c>
      <c r="AD69" s="60"/>
    </row>
    <row r="70" spans="1:30" ht="92.25" customHeight="1" x14ac:dyDescent="0.25">
      <c r="A70" s="20" t="s">
        <v>150</v>
      </c>
      <c r="B70" s="78" t="s">
        <v>100</v>
      </c>
      <c r="C70" s="20" t="s">
        <v>57</v>
      </c>
      <c r="D70" s="40">
        <v>17.515656741826948</v>
      </c>
      <c r="E70" s="40"/>
      <c r="F70" s="40">
        <v>20.770187292051954</v>
      </c>
      <c r="G70" s="40">
        <f t="shared" si="55"/>
        <v>-3.2545305502250059</v>
      </c>
      <c r="H70" s="40">
        <f t="shared" si="56"/>
        <v>0</v>
      </c>
      <c r="I70" s="40">
        <v>0</v>
      </c>
      <c r="J70" s="40">
        <v>0</v>
      </c>
      <c r="K70" s="40">
        <v>0</v>
      </c>
      <c r="L70" s="40">
        <v>0</v>
      </c>
      <c r="M70" s="40">
        <f t="shared" si="57"/>
        <v>0</v>
      </c>
      <c r="N70" s="40">
        <v>0</v>
      </c>
      <c r="O70" s="40">
        <v>0</v>
      </c>
      <c r="P70" s="40">
        <v>0</v>
      </c>
      <c r="Q70" s="40">
        <v>0</v>
      </c>
      <c r="R70" s="40">
        <f t="shared" si="4"/>
        <v>-3.2545305502250059</v>
      </c>
      <c r="S70" s="40">
        <f t="shared" si="58"/>
        <v>0</v>
      </c>
      <c r="T70" s="44">
        <v>0</v>
      </c>
      <c r="U70" s="40">
        <v>0</v>
      </c>
      <c r="V70" s="44">
        <v>0</v>
      </c>
      <c r="W70" s="40">
        <v>0</v>
      </c>
      <c r="X70" s="44">
        <v>0</v>
      </c>
      <c r="Y70" s="40">
        <f t="shared" si="59"/>
        <v>0</v>
      </c>
      <c r="Z70" s="44">
        <v>0</v>
      </c>
      <c r="AA70" s="40">
        <v>0</v>
      </c>
      <c r="AB70" s="44">
        <v>0</v>
      </c>
      <c r="AC70" s="52"/>
      <c r="AD70" s="60"/>
    </row>
    <row r="71" spans="1:30" ht="90.75" customHeight="1" x14ac:dyDescent="0.25">
      <c r="A71" s="20" t="s">
        <v>150</v>
      </c>
      <c r="B71" s="78" t="s">
        <v>102</v>
      </c>
      <c r="C71" s="20" t="s">
        <v>57</v>
      </c>
      <c r="D71" s="40">
        <v>48.504666680285268</v>
      </c>
      <c r="E71" s="40"/>
      <c r="F71" s="40">
        <v>35.152228290428056</v>
      </c>
      <c r="G71" s="40">
        <f t="shared" si="55"/>
        <v>13.352438389857213</v>
      </c>
      <c r="H71" s="40">
        <f t="shared" si="56"/>
        <v>0</v>
      </c>
      <c r="I71" s="40">
        <v>0</v>
      </c>
      <c r="J71" s="40">
        <v>0</v>
      </c>
      <c r="K71" s="40">
        <v>0</v>
      </c>
      <c r="L71" s="40">
        <v>0</v>
      </c>
      <c r="M71" s="40">
        <f t="shared" si="57"/>
        <v>4.2936000000000005</v>
      </c>
      <c r="N71" s="40">
        <v>0</v>
      </c>
      <c r="O71" s="40">
        <v>0</v>
      </c>
      <c r="P71" s="40">
        <v>4.2936000000000005</v>
      </c>
      <c r="Q71" s="40">
        <v>0</v>
      </c>
      <c r="R71" s="40">
        <f t="shared" si="4"/>
        <v>9.0588383898572111</v>
      </c>
      <c r="S71" s="40">
        <f t="shared" si="58"/>
        <v>-4.2936000000000005</v>
      </c>
      <c r="T71" s="44">
        <v>0</v>
      </c>
      <c r="U71" s="40">
        <v>0</v>
      </c>
      <c r="V71" s="44">
        <v>0</v>
      </c>
      <c r="W71" s="40">
        <v>0</v>
      </c>
      <c r="X71" s="44">
        <v>0</v>
      </c>
      <c r="Y71" s="40">
        <f t="shared" si="59"/>
        <v>-4.2936000000000005</v>
      </c>
      <c r="Z71" s="44">
        <v>0</v>
      </c>
      <c r="AA71" s="40">
        <v>0</v>
      </c>
      <c r="AB71" s="44">
        <v>0</v>
      </c>
      <c r="AC71" s="52" t="s">
        <v>178</v>
      </c>
      <c r="AD71" s="60"/>
    </row>
    <row r="72" spans="1:30" ht="118.5" customHeight="1" x14ac:dyDescent="0.25">
      <c r="A72" s="20" t="s">
        <v>150</v>
      </c>
      <c r="B72" s="78" t="s">
        <v>106</v>
      </c>
      <c r="C72" s="20" t="s">
        <v>57</v>
      </c>
      <c r="D72" s="40">
        <v>259.0914071887222</v>
      </c>
      <c r="E72" s="40"/>
      <c r="F72" s="40">
        <v>246.52022566949566</v>
      </c>
      <c r="G72" s="40">
        <f t="shared" si="55"/>
        <v>12.571181519226542</v>
      </c>
      <c r="H72" s="40">
        <f t="shared" si="56"/>
        <v>0</v>
      </c>
      <c r="I72" s="40">
        <v>0</v>
      </c>
      <c r="J72" s="40">
        <v>0</v>
      </c>
      <c r="K72" s="40">
        <v>0</v>
      </c>
      <c r="L72" s="40">
        <v>0</v>
      </c>
      <c r="M72" s="40">
        <f t="shared" si="57"/>
        <v>33.44338160039954</v>
      </c>
      <c r="N72" s="40">
        <v>0</v>
      </c>
      <c r="O72" s="40">
        <v>0</v>
      </c>
      <c r="P72" s="40">
        <v>33.44338160039954</v>
      </c>
      <c r="Q72" s="40">
        <v>0</v>
      </c>
      <c r="R72" s="40">
        <f t="shared" si="4"/>
        <v>-20.872200081172998</v>
      </c>
      <c r="S72" s="40">
        <f t="shared" si="58"/>
        <v>-33.44338160039954</v>
      </c>
      <c r="T72" s="44">
        <v>0</v>
      </c>
      <c r="U72" s="40">
        <v>0</v>
      </c>
      <c r="V72" s="44">
        <v>0</v>
      </c>
      <c r="W72" s="40">
        <v>0</v>
      </c>
      <c r="X72" s="44">
        <v>0</v>
      </c>
      <c r="Y72" s="40">
        <f t="shared" si="59"/>
        <v>-33.44338160039954</v>
      </c>
      <c r="Z72" s="44">
        <v>0</v>
      </c>
      <c r="AA72" s="40">
        <v>0</v>
      </c>
      <c r="AB72" s="44">
        <v>0</v>
      </c>
      <c r="AC72" s="52" t="s">
        <v>178</v>
      </c>
      <c r="AD72" s="60"/>
    </row>
    <row r="73" spans="1:30" ht="90.75" customHeight="1" x14ac:dyDescent="0.25">
      <c r="A73" s="20" t="s">
        <v>150</v>
      </c>
      <c r="B73" s="78" t="s">
        <v>109</v>
      </c>
      <c r="C73" s="20" t="s">
        <v>57</v>
      </c>
      <c r="D73" s="40">
        <v>66.668162512240173</v>
      </c>
      <c r="E73" s="40"/>
      <c r="F73" s="40">
        <v>27.292050298545604</v>
      </c>
      <c r="G73" s="40">
        <f t="shared" si="55"/>
        <v>39.376112213694569</v>
      </c>
      <c r="H73" s="40">
        <f t="shared" si="56"/>
        <v>0</v>
      </c>
      <c r="I73" s="40">
        <v>0</v>
      </c>
      <c r="J73" s="40">
        <v>0</v>
      </c>
      <c r="K73" s="40">
        <v>0</v>
      </c>
      <c r="L73" s="40">
        <v>0</v>
      </c>
      <c r="M73" s="40">
        <f t="shared" si="57"/>
        <v>1.764841E-2</v>
      </c>
      <c r="N73" s="40">
        <v>0</v>
      </c>
      <c r="O73" s="40">
        <v>0</v>
      </c>
      <c r="P73" s="40">
        <v>1.764841E-2</v>
      </c>
      <c r="Q73" s="40">
        <v>0</v>
      </c>
      <c r="R73" s="40">
        <f t="shared" si="4"/>
        <v>39.358463803694569</v>
      </c>
      <c r="S73" s="40">
        <f t="shared" si="58"/>
        <v>-1.764841E-2</v>
      </c>
      <c r="T73" s="44">
        <v>0</v>
      </c>
      <c r="U73" s="40">
        <v>0</v>
      </c>
      <c r="V73" s="44">
        <v>0</v>
      </c>
      <c r="W73" s="40">
        <v>0</v>
      </c>
      <c r="X73" s="44">
        <v>0</v>
      </c>
      <c r="Y73" s="40">
        <f t="shared" si="59"/>
        <v>-1.764841E-2</v>
      </c>
      <c r="Z73" s="44">
        <v>0</v>
      </c>
      <c r="AA73" s="40">
        <v>0</v>
      </c>
      <c r="AB73" s="44">
        <v>0</v>
      </c>
      <c r="AC73" s="52" t="s">
        <v>178</v>
      </c>
      <c r="AD73" s="60"/>
    </row>
    <row r="74" spans="1:30" ht="88.5" customHeight="1" x14ac:dyDescent="0.25">
      <c r="A74" s="20" t="s">
        <v>150</v>
      </c>
      <c r="B74" s="78" t="s">
        <v>108</v>
      </c>
      <c r="C74" s="20" t="s">
        <v>57</v>
      </c>
      <c r="D74" s="40">
        <v>498.75237627987974</v>
      </c>
      <c r="E74" s="40"/>
      <c r="F74" s="40">
        <v>420.3859277613841</v>
      </c>
      <c r="G74" s="40">
        <f t="shared" si="55"/>
        <v>78.366448518495645</v>
      </c>
      <c r="H74" s="40">
        <f t="shared" si="56"/>
        <v>0</v>
      </c>
      <c r="I74" s="40">
        <v>0</v>
      </c>
      <c r="J74" s="40">
        <v>0</v>
      </c>
      <c r="K74" s="40">
        <v>0</v>
      </c>
      <c r="L74" s="40">
        <v>0</v>
      </c>
      <c r="M74" s="40">
        <f t="shared" si="57"/>
        <v>56.851621838037822</v>
      </c>
      <c r="N74" s="40">
        <v>0</v>
      </c>
      <c r="O74" s="40">
        <v>0</v>
      </c>
      <c r="P74" s="40">
        <v>56.851621838037822</v>
      </c>
      <c r="Q74" s="40">
        <v>0</v>
      </c>
      <c r="R74" s="40">
        <f t="shared" si="4"/>
        <v>21.514826680457823</v>
      </c>
      <c r="S74" s="40">
        <f t="shared" si="58"/>
        <v>-56.851621838037822</v>
      </c>
      <c r="T74" s="44">
        <v>0</v>
      </c>
      <c r="U74" s="40">
        <v>0</v>
      </c>
      <c r="V74" s="44">
        <v>0</v>
      </c>
      <c r="W74" s="40">
        <v>0</v>
      </c>
      <c r="X74" s="44">
        <v>0</v>
      </c>
      <c r="Y74" s="40">
        <f t="shared" si="59"/>
        <v>-56.851621838037822</v>
      </c>
      <c r="Z74" s="44">
        <v>0</v>
      </c>
      <c r="AA74" s="40">
        <v>0</v>
      </c>
      <c r="AB74" s="44">
        <v>0</v>
      </c>
      <c r="AC74" s="52" t="s">
        <v>178</v>
      </c>
      <c r="AD74" s="60"/>
    </row>
    <row r="75" spans="1:30" ht="95.25" customHeight="1" x14ac:dyDescent="0.25">
      <c r="A75" s="20" t="s">
        <v>150</v>
      </c>
      <c r="B75" s="78" t="s">
        <v>174</v>
      </c>
      <c r="C75" s="20" t="s">
        <v>57</v>
      </c>
      <c r="D75" s="40">
        <v>68.952804149675742</v>
      </c>
      <c r="E75" s="40"/>
      <c r="F75" s="40">
        <v>0</v>
      </c>
      <c r="G75" s="40">
        <f t="shared" si="55"/>
        <v>68.952804149675742</v>
      </c>
      <c r="H75" s="40">
        <f t="shared" si="56"/>
        <v>0</v>
      </c>
      <c r="I75" s="40">
        <v>0</v>
      </c>
      <c r="J75" s="40">
        <v>0</v>
      </c>
      <c r="K75" s="40">
        <v>0</v>
      </c>
      <c r="L75" s="40">
        <v>0</v>
      </c>
      <c r="M75" s="40">
        <f t="shared" si="57"/>
        <v>28.1568</v>
      </c>
      <c r="N75" s="40">
        <v>0</v>
      </c>
      <c r="O75" s="40">
        <v>0</v>
      </c>
      <c r="P75" s="40">
        <v>28.1568</v>
      </c>
      <c r="Q75" s="40">
        <v>0</v>
      </c>
      <c r="R75" s="40">
        <f t="shared" si="4"/>
        <v>40.796004149675738</v>
      </c>
      <c r="S75" s="40">
        <f t="shared" si="58"/>
        <v>-28.1568</v>
      </c>
      <c r="T75" s="44">
        <v>0</v>
      </c>
      <c r="U75" s="40">
        <v>0</v>
      </c>
      <c r="V75" s="44">
        <v>0</v>
      </c>
      <c r="W75" s="40">
        <v>0</v>
      </c>
      <c r="X75" s="44">
        <v>0</v>
      </c>
      <c r="Y75" s="40">
        <f>K75-P75</f>
        <v>-28.1568</v>
      </c>
      <c r="Z75" s="44">
        <v>0</v>
      </c>
      <c r="AA75" s="40">
        <v>0</v>
      </c>
      <c r="AB75" s="44">
        <v>0</v>
      </c>
      <c r="AC75" s="52" t="s">
        <v>178</v>
      </c>
      <c r="AD75" s="60"/>
    </row>
    <row r="76" spans="1:30" ht="88.5" customHeight="1" x14ac:dyDescent="0.25">
      <c r="A76" s="20" t="s">
        <v>150</v>
      </c>
      <c r="B76" s="78" t="s">
        <v>103</v>
      </c>
      <c r="C76" s="20" t="s">
        <v>57</v>
      </c>
      <c r="D76" s="40">
        <v>36.261592186745446</v>
      </c>
      <c r="E76" s="40"/>
      <c r="F76" s="40">
        <v>26.147175417877037</v>
      </c>
      <c r="G76" s="40">
        <f t="shared" si="55"/>
        <v>10.114416768868409</v>
      </c>
      <c r="H76" s="40">
        <f t="shared" si="56"/>
        <v>0</v>
      </c>
      <c r="I76" s="40">
        <v>0</v>
      </c>
      <c r="J76" s="40">
        <v>0</v>
      </c>
      <c r="K76" s="40">
        <v>0</v>
      </c>
      <c r="L76" s="40">
        <v>0</v>
      </c>
      <c r="M76" s="40">
        <f t="shared" si="57"/>
        <v>1.6344000000000001</v>
      </c>
      <c r="N76" s="40">
        <v>0</v>
      </c>
      <c r="O76" s="40">
        <v>0</v>
      </c>
      <c r="P76" s="40">
        <v>1.6344000000000001</v>
      </c>
      <c r="Q76" s="40">
        <v>0</v>
      </c>
      <c r="R76" s="40">
        <f t="shared" si="4"/>
        <v>8.4800167688684098</v>
      </c>
      <c r="S76" s="40">
        <f t="shared" si="58"/>
        <v>-1.6344000000000001</v>
      </c>
      <c r="T76" s="44">
        <v>0</v>
      </c>
      <c r="U76" s="40">
        <v>0</v>
      </c>
      <c r="V76" s="44">
        <v>0</v>
      </c>
      <c r="W76" s="40">
        <v>0</v>
      </c>
      <c r="X76" s="44">
        <v>0</v>
      </c>
      <c r="Y76" s="40">
        <f t="shared" si="59"/>
        <v>-1.6344000000000001</v>
      </c>
      <c r="Z76" s="44">
        <v>0</v>
      </c>
      <c r="AA76" s="40">
        <v>0</v>
      </c>
      <c r="AB76" s="44">
        <v>0</v>
      </c>
      <c r="AC76" s="52" t="s">
        <v>178</v>
      </c>
      <c r="AD76" s="60"/>
    </row>
    <row r="77" spans="1:30" ht="84" customHeight="1" x14ac:dyDescent="0.25">
      <c r="A77" s="20" t="s">
        <v>150</v>
      </c>
      <c r="B77" s="78" t="s">
        <v>105</v>
      </c>
      <c r="C77" s="20" t="s">
        <v>57</v>
      </c>
      <c r="D77" s="40">
        <v>71.728280975477475</v>
      </c>
      <c r="E77" s="40"/>
      <c r="F77" s="40">
        <v>110.55245577121192</v>
      </c>
      <c r="G77" s="40">
        <f t="shared" si="55"/>
        <v>-38.82417479573445</v>
      </c>
      <c r="H77" s="40">
        <f t="shared" si="56"/>
        <v>0</v>
      </c>
      <c r="I77" s="40">
        <v>0</v>
      </c>
      <c r="J77" s="40">
        <v>0</v>
      </c>
      <c r="K77" s="40">
        <v>0</v>
      </c>
      <c r="L77" s="40">
        <v>0</v>
      </c>
      <c r="M77" s="40">
        <f t="shared" si="57"/>
        <v>0.1452</v>
      </c>
      <c r="N77" s="40">
        <v>0</v>
      </c>
      <c r="O77" s="40">
        <v>0</v>
      </c>
      <c r="P77" s="40">
        <v>0.1452</v>
      </c>
      <c r="Q77" s="40">
        <v>0</v>
      </c>
      <c r="R77" s="40">
        <f t="shared" si="4"/>
        <v>-38.969374795734453</v>
      </c>
      <c r="S77" s="40">
        <f t="shared" si="58"/>
        <v>-0.1452</v>
      </c>
      <c r="T77" s="44">
        <v>0</v>
      </c>
      <c r="U77" s="40">
        <v>0</v>
      </c>
      <c r="V77" s="44">
        <v>0</v>
      </c>
      <c r="W77" s="40">
        <v>0</v>
      </c>
      <c r="X77" s="44">
        <v>0</v>
      </c>
      <c r="Y77" s="40">
        <f t="shared" si="59"/>
        <v>-0.1452</v>
      </c>
      <c r="Z77" s="44">
        <v>0</v>
      </c>
      <c r="AA77" s="40">
        <v>0</v>
      </c>
      <c r="AB77" s="44">
        <v>0</v>
      </c>
      <c r="AC77" s="52" t="s">
        <v>178</v>
      </c>
      <c r="AD77" s="60"/>
    </row>
    <row r="78" spans="1:30" ht="105.75" customHeight="1" x14ac:dyDescent="0.25">
      <c r="A78" s="20" t="s">
        <v>150</v>
      </c>
      <c r="B78" s="78" t="s">
        <v>101</v>
      </c>
      <c r="C78" s="20" t="s">
        <v>57</v>
      </c>
      <c r="D78" s="40">
        <v>30.784541553154021</v>
      </c>
      <c r="E78" s="40"/>
      <c r="F78" s="40">
        <v>27.960900551031056</v>
      </c>
      <c r="G78" s="40">
        <f t="shared" si="55"/>
        <v>2.8236410021229652</v>
      </c>
      <c r="H78" s="40">
        <f t="shared" si="56"/>
        <v>0</v>
      </c>
      <c r="I78" s="40">
        <v>0</v>
      </c>
      <c r="J78" s="40">
        <v>0</v>
      </c>
      <c r="K78" s="40">
        <v>0</v>
      </c>
      <c r="L78" s="40">
        <v>0</v>
      </c>
      <c r="M78" s="40">
        <f t="shared" si="57"/>
        <v>9.9771280200000003</v>
      </c>
      <c r="N78" s="40">
        <v>0</v>
      </c>
      <c r="O78" s="40">
        <v>0</v>
      </c>
      <c r="P78" s="40">
        <v>9.9771280200000003</v>
      </c>
      <c r="Q78" s="40"/>
      <c r="R78" s="40">
        <f t="shared" si="4"/>
        <v>-7.1534870178770351</v>
      </c>
      <c r="S78" s="40">
        <f t="shared" ref="S78" si="60">H78-M78</f>
        <v>-9.9771280200000003</v>
      </c>
      <c r="T78" s="44">
        <v>0</v>
      </c>
      <c r="U78" s="40">
        <v>0</v>
      </c>
      <c r="V78" s="44">
        <v>0</v>
      </c>
      <c r="W78" s="40">
        <v>0</v>
      </c>
      <c r="X78" s="44">
        <v>0</v>
      </c>
      <c r="Y78" s="40">
        <f t="shared" ref="Y78" si="61">K78-P78</f>
        <v>-9.9771280200000003</v>
      </c>
      <c r="Z78" s="44">
        <v>0</v>
      </c>
      <c r="AA78" s="40">
        <v>0</v>
      </c>
      <c r="AB78" s="44">
        <v>0</v>
      </c>
      <c r="AC78" s="52" t="s">
        <v>178</v>
      </c>
      <c r="AD78" s="60"/>
    </row>
    <row r="79" spans="1:30" ht="84" customHeight="1" x14ac:dyDescent="0.25">
      <c r="A79" s="20" t="s">
        <v>150</v>
      </c>
      <c r="B79" s="78" t="s">
        <v>132</v>
      </c>
      <c r="C79" s="20" t="s">
        <v>57</v>
      </c>
      <c r="D79" s="40">
        <v>51.728496510478521</v>
      </c>
      <c r="E79" s="40"/>
      <c r="F79" s="40">
        <v>56.639463423945308</v>
      </c>
      <c r="G79" s="40">
        <f t="shared" si="55"/>
        <v>-4.9109669134667868</v>
      </c>
      <c r="H79" s="40">
        <f t="shared" si="56"/>
        <v>0</v>
      </c>
      <c r="I79" s="40">
        <v>0</v>
      </c>
      <c r="J79" s="40">
        <v>0</v>
      </c>
      <c r="K79" s="40">
        <v>0</v>
      </c>
      <c r="L79" s="40">
        <v>0</v>
      </c>
      <c r="M79" s="40">
        <f t="shared" si="57"/>
        <v>15.765484044040623</v>
      </c>
      <c r="N79" s="40">
        <v>0</v>
      </c>
      <c r="O79" s="40">
        <v>0</v>
      </c>
      <c r="P79" s="40">
        <v>15.765484044040623</v>
      </c>
      <c r="Q79" s="40">
        <v>0</v>
      </c>
      <c r="R79" s="40">
        <f t="shared" si="4"/>
        <v>-20.676450957507409</v>
      </c>
      <c r="S79" s="40">
        <f t="shared" si="58"/>
        <v>-15.765484044040623</v>
      </c>
      <c r="T79" s="44">
        <v>0</v>
      </c>
      <c r="U79" s="40">
        <v>0</v>
      </c>
      <c r="V79" s="44">
        <v>0</v>
      </c>
      <c r="W79" s="40">
        <v>0</v>
      </c>
      <c r="X79" s="44">
        <v>0</v>
      </c>
      <c r="Y79" s="40">
        <f t="shared" si="59"/>
        <v>-15.765484044040623</v>
      </c>
      <c r="Z79" s="44">
        <v>0</v>
      </c>
      <c r="AA79" s="40">
        <v>0</v>
      </c>
      <c r="AB79" s="44">
        <v>0</v>
      </c>
      <c r="AC79" s="52" t="s">
        <v>178</v>
      </c>
      <c r="AD79" s="60"/>
    </row>
    <row r="80" spans="1:30" ht="98.25" customHeight="1" x14ac:dyDescent="0.25">
      <c r="A80" s="20" t="s">
        <v>150</v>
      </c>
      <c r="B80" s="78" t="s">
        <v>175</v>
      </c>
      <c r="C80" s="20" t="s">
        <v>57</v>
      </c>
      <c r="D80" s="40">
        <v>24.537160953719994</v>
      </c>
      <c r="E80" s="40"/>
      <c r="F80" s="40">
        <v>0</v>
      </c>
      <c r="G80" s="40">
        <f t="shared" si="55"/>
        <v>24.537160953719994</v>
      </c>
      <c r="H80" s="40">
        <f t="shared" si="56"/>
        <v>0</v>
      </c>
      <c r="I80" s="40">
        <v>0</v>
      </c>
      <c r="J80" s="40">
        <v>0</v>
      </c>
      <c r="K80" s="40">
        <v>0</v>
      </c>
      <c r="L80" s="40">
        <v>0</v>
      </c>
      <c r="M80" s="40">
        <f t="shared" si="57"/>
        <v>0</v>
      </c>
      <c r="N80" s="40">
        <v>0</v>
      </c>
      <c r="O80" s="40">
        <v>0</v>
      </c>
      <c r="P80" s="40">
        <v>0</v>
      </c>
      <c r="Q80" s="40">
        <v>0</v>
      </c>
      <c r="R80" s="40">
        <f t="shared" si="4"/>
        <v>24.537160953719994</v>
      </c>
      <c r="S80" s="40">
        <f t="shared" si="58"/>
        <v>0</v>
      </c>
      <c r="T80" s="44">
        <v>0</v>
      </c>
      <c r="U80" s="40">
        <v>0</v>
      </c>
      <c r="V80" s="44">
        <v>0</v>
      </c>
      <c r="W80" s="40">
        <v>0</v>
      </c>
      <c r="X80" s="44">
        <v>0</v>
      </c>
      <c r="Y80" s="40">
        <f t="shared" si="59"/>
        <v>0</v>
      </c>
      <c r="Z80" s="44">
        <v>0</v>
      </c>
      <c r="AA80" s="40">
        <v>0</v>
      </c>
      <c r="AB80" s="44">
        <v>0</v>
      </c>
      <c r="AC80" s="52">
        <v>0</v>
      </c>
      <c r="AD80" s="60"/>
    </row>
    <row r="81" spans="1:30" ht="90" customHeight="1" x14ac:dyDescent="0.25">
      <c r="A81" s="20" t="s">
        <v>150</v>
      </c>
      <c r="B81" s="78" t="s">
        <v>133</v>
      </c>
      <c r="C81" s="20" t="s">
        <v>57</v>
      </c>
      <c r="D81" s="40">
        <v>47.486285256915231</v>
      </c>
      <c r="E81" s="40"/>
      <c r="F81" s="40">
        <v>4.0196944160688828</v>
      </c>
      <c r="G81" s="40">
        <f t="shared" si="55"/>
        <v>43.466590840846351</v>
      </c>
      <c r="H81" s="40">
        <f t="shared" si="56"/>
        <v>0</v>
      </c>
      <c r="I81" s="40">
        <v>0</v>
      </c>
      <c r="J81" s="40">
        <v>0</v>
      </c>
      <c r="K81" s="40">
        <v>0</v>
      </c>
      <c r="L81" s="40">
        <v>0</v>
      </c>
      <c r="M81" s="40">
        <f t="shared" si="57"/>
        <v>1.32744682655326</v>
      </c>
      <c r="N81" s="40">
        <v>0</v>
      </c>
      <c r="O81" s="40">
        <v>0</v>
      </c>
      <c r="P81" s="40">
        <v>1.32744682655326</v>
      </c>
      <c r="Q81" s="40">
        <v>0</v>
      </c>
      <c r="R81" s="40">
        <f t="shared" si="4"/>
        <v>42.139144014293088</v>
      </c>
      <c r="S81" s="40">
        <f t="shared" si="58"/>
        <v>-1.32744682655326</v>
      </c>
      <c r="T81" s="44">
        <v>0</v>
      </c>
      <c r="U81" s="40">
        <v>0</v>
      </c>
      <c r="V81" s="44">
        <v>0</v>
      </c>
      <c r="W81" s="40">
        <v>0</v>
      </c>
      <c r="X81" s="44">
        <v>0</v>
      </c>
      <c r="Y81" s="40">
        <f t="shared" si="59"/>
        <v>-1.32744682655326</v>
      </c>
      <c r="Z81" s="44">
        <v>0</v>
      </c>
      <c r="AA81" s="40">
        <v>0</v>
      </c>
      <c r="AB81" s="44">
        <v>0</v>
      </c>
      <c r="AC81" s="52" t="s">
        <v>178</v>
      </c>
      <c r="AD81" s="60"/>
    </row>
    <row r="82" spans="1:30" ht="47.25" x14ac:dyDescent="0.25">
      <c r="A82" s="18" t="s">
        <v>60</v>
      </c>
      <c r="B82" s="29" t="s">
        <v>61</v>
      </c>
      <c r="C82" s="30" t="s">
        <v>23</v>
      </c>
      <c r="D82" s="42">
        <v>0</v>
      </c>
      <c r="E82" s="42">
        <v>0</v>
      </c>
      <c r="F82" s="42">
        <v>0</v>
      </c>
      <c r="G82" s="42">
        <v>0</v>
      </c>
      <c r="H82" s="39">
        <v>0</v>
      </c>
      <c r="I82" s="39">
        <v>0</v>
      </c>
      <c r="J82" s="39">
        <v>0</v>
      </c>
      <c r="K82" s="39">
        <v>0</v>
      </c>
      <c r="L82" s="39">
        <v>0</v>
      </c>
      <c r="M82" s="39">
        <v>0</v>
      </c>
      <c r="N82" s="39">
        <v>0</v>
      </c>
      <c r="O82" s="39">
        <v>0</v>
      </c>
      <c r="P82" s="39">
        <v>0</v>
      </c>
      <c r="Q82" s="39">
        <v>0</v>
      </c>
      <c r="R82" s="39">
        <f t="shared" ref="R82:R117" si="62">G82-M82</f>
        <v>0</v>
      </c>
      <c r="S82" s="39">
        <v>0</v>
      </c>
      <c r="T82" s="39">
        <v>0</v>
      </c>
      <c r="U82" s="39">
        <v>0</v>
      </c>
      <c r="V82" s="39">
        <v>0</v>
      </c>
      <c r="W82" s="39">
        <v>0</v>
      </c>
      <c r="X82" s="39">
        <v>0</v>
      </c>
      <c r="Y82" s="39">
        <v>0</v>
      </c>
      <c r="Z82" s="39">
        <v>0</v>
      </c>
      <c r="AA82" s="39">
        <v>0</v>
      </c>
      <c r="AB82" s="39">
        <v>0</v>
      </c>
      <c r="AC82" s="55"/>
      <c r="AD82" s="60"/>
    </row>
    <row r="83" spans="1:30" ht="31.5" x14ac:dyDescent="0.25">
      <c r="A83" s="18" t="s">
        <v>62</v>
      </c>
      <c r="B83" s="29" t="s">
        <v>63</v>
      </c>
      <c r="C83" s="30" t="s">
        <v>23</v>
      </c>
      <c r="D83" s="39"/>
      <c r="E83" s="39">
        <v>0</v>
      </c>
      <c r="F83" s="39"/>
      <c r="G83" s="39"/>
      <c r="H83" s="39"/>
      <c r="I83" s="40">
        <v>0</v>
      </c>
      <c r="J83" s="40">
        <v>0</v>
      </c>
      <c r="K83" s="40">
        <v>0</v>
      </c>
      <c r="L83" s="40">
        <v>0</v>
      </c>
      <c r="M83" s="39"/>
      <c r="N83" s="39"/>
      <c r="O83" s="39"/>
      <c r="P83" s="39"/>
      <c r="Q83" s="39"/>
      <c r="R83" s="39">
        <f t="shared" si="62"/>
        <v>0</v>
      </c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53"/>
      <c r="AD83" s="60"/>
    </row>
    <row r="84" spans="1:30" ht="47.25" x14ac:dyDescent="0.25">
      <c r="A84" s="18" t="s">
        <v>64</v>
      </c>
      <c r="B84" s="29" t="s">
        <v>65</v>
      </c>
      <c r="C84" s="30" t="s">
        <v>23</v>
      </c>
      <c r="D84" s="42">
        <v>0</v>
      </c>
      <c r="E84" s="42">
        <f>SUM(E87:E88)</f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f t="shared" si="62"/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30"/>
      <c r="AD84" s="60"/>
    </row>
    <row r="85" spans="1:30" ht="47.25" x14ac:dyDescent="0.25">
      <c r="A85" s="18" t="s">
        <v>66</v>
      </c>
      <c r="B85" s="29" t="s">
        <v>67</v>
      </c>
      <c r="C85" s="30" t="s">
        <v>23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f t="shared" si="62"/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30"/>
      <c r="AD85" s="60"/>
    </row>
    <row r="86" spans="1:30" ht="47.25" x14ac:dyDescent="0.25">
      <c r="A86" s="19" t="s">
        <v>68</v>
      </c>
      <c r="B86" s="31" t="s">
        <v>69</v>
      </c>
      <c r="C86" s="32" t="s">
        <v>23</v>
      </c>
      <c r="D86" s="40">
        <v>0</v>
      </c>
      <c r="E86" s="40">
        <v>0</v>
      </c>
      <c r="F86" s="40">
        <v>0</v>
      </c>
      <c r="G86" s="40">
        <v>0</v>
      </c>
      <c r="H86" s="40">
        <v>0</v>
      </c>
      <c r="I86" s="40">
        <v>0</v>
      </c>
      <c r="J86" s="40">
        <v>0</v>
      </c>
      <c r="K86" s="40">
        <v>0</v>
      </c>
      <c r="L86" s="40">
        <v>0</v>
      </c>
      <c r="M86" s="40">
        <v>0</v>
      </c>
      <c r="N86" s="40">
        <v>0</v>
      </c>
      <c r="O86" s="40">
        <v>0</v>
      </c>
      <c r="P86" s="40">
        <v>0</v>
      </c>
      <c r="Q86" s="40">
        <v>0</v>
      </c>
      <c r="R86" s="40">
        <f t="shared" si="62"/>
        <v>0</v>
      </c>
      <c r="S86" s="40">
        <v>0</v>
      </c>
      <c r="T86" s="40">
        <v>0</v>
      </c>
      <c r="U86" s="40">
        <v>0</v>
      </c>
      <c r="V86" s="40">
        <v>0</v>
      </c>
      <c r="W86" s="40">
        <v>0</v>
      </c>
      <c r="X86" s="40">
        <v>0</v>
      </c>
      <c r="Y86" s="40">
        <v>0</v>
      </c>
      <c r="Z86" s="40">
        <v>0</v>
      </c>
      <c r="AA86" s="40">
        <v>0</v>
      </c>
      <c r="AB86" s="40">
        <v>0</v>
      </c>
      <c r="AC86" s="52"/>
      <c r="AD86" s="60"/>
    </row>
    <row r="87" spans="1:30" ht="47.25" x14ac:dyDescent="0.25">
      <c r="A87" s="19" t="s">
        <v>70</v>
      </c>
      <c r="B87" s="31" t="s">
        <v>71</v>
      </c>
      <c r="C87" s="32" t="s">
        <v>23</v>
      </c>
      <c r="D87" s="40">
        <v>0</v>
      </c>
      <c r="E87" s="40">
        <f t="shared" ref="E87" si="63">SUM(E88:E88)</f>
        <v>0</v>
      </c>
      <c r="F87" s="40">
        <v>0</v>
      </c>
      <c r="G87" s="40">
        <v>0</v>
      </c>
      <c r="H87" s="40">
        <v>0</v>
      </c>
      <c r="I87" s="40">
        <v>0</v>
      </c>
      <c r="J87" s="40">
        <v>0</v>
      </c>
      <c r="K87" s="40">
        <v>0</v>
      </c>
      <c r="L87" s="40">
        <v>0</v>
      </c>
      <c r="M87" s="40">
        <v>0</v>
      </c>
      <c r="N87" s="40">
        <v>0</v>
      </c>
      <c r="O87" s="40">
        <v>0</v>
      </c>
      <c r="P87" s="40">
        <v>0</v>
      </c>
      <c r="Q87" s="40">
        <v>0</v>
      </c>
      <c r="R87" s="40">
        <f t="shared" si="62"/>
        <v>0</v>
      </c>
      <c r="S87" s="40">
        <v>0</v>
      </c>
      <c r="T87" s="40">
        <v>0</v>
      </c>
      <c r="U87" s="40">
        <v>0</v>
      </c>
      <c r="V87" s="40">
        <v>0</v>
      </c>
      <c r="W87" s="40">
        <v>0</v>
      </c>
      <c r="X87" s="40">
        <v>0</v>
      </c>
      <c r="Y87" s="40">
        <v>0</v>
      </c>
      <c r="Z87" s="40">
        <v>0</v>
      </c>
      <c r="AA87" s="40">
        <v>0</v>
      </c>
      <c r="AB87" s="40">
        <v>0</v>
      </c>
      <c r="AC87" s="52"/>
      <c r="AD87" s="60"/>
    </row>
    <row r="88" spans="1:30" ht="47.25" x14ac:dyDescent="0.25">
      <c r="A88" s="19" t="s">
        <v>72</v>
      </c>
      <c r="B88" s="31" t="s">
        <v>73</v>
      </c>
      <c r="C88" s="32" t="s">
        <v>23</v>
      </c>
      <c r="D88" s="40">
        <v>0</v>
      </c>
      <c r="E88" s="40">
        <v>0</v>
      </c>
      <c r="F88" s="40">
        <v>0</v>
      </c>
      <c r="G88" s="40">
        <v>0</v>
      </c>
      <c r="H88" s="40">
        <v>0</v>
      </c>
      <c r="I88" s="40">
        <v>0</v>
      </c>
      <c r="J88" s="40">
        <v>0</v>
      </c>
      <c r="K88" s="40">
        <v>0</v>
      </c>
      <c r="L88" s="40">
        <v>0</v>
      </c>
      <c r="M88" s="40">
        <v>0</v>
      </c>
      <c r="N88" s="40">
        <v>0</v>
      </c>
      <c r="O88" s="40">
        <v>0</v>
      </c>
      <c r="P88" s="40">
        <v>0</v>
      </c>
      <c r="Q88" s="40">
        <v>0</v>
      </c>
      <c r="R88" s="40">
        <f t="shared" si="62"/>
        <v>0</v>
      </c>
      <c r="S88" s="40">
        <v>0</v>
      </c>
      <c r="T88" s="40">
        <v>0</v>
      </c>
      <c r="U88" s="40">
        <v>0</v>
      </c>
      <c r="V88" s="40">
        <v>0</v>
      </c>
      <c r="W88" s="40">
        <v>0</v>
      </c>
      <c r="X88" s="40">
        <v>0</v>
      </c>
      <c r="Y88" s="40">
        <v>0</v>
      </c>
      <c r="Z88" s="40">
        <v>0</v>
      </c>
      <c r="AA88" s="40">
        <v>0</v>
      </c>
      <c r="AB88" s="40">
        <v>0</v>
      </c>
      <c r="AC88" s="54"/>
      <c r="AD88" s="60"/>
    </row>
    <row r="89" spans="1:30" ht="47.25" x14ac:dyDescent="0.25">
      <c r="A89" s="19" t="s">
        <v>74</v>
      </c>
      <c r="B89" s="31" t="s">
        <v>75</v>
      </c>
      <c r="C89" s="32" t="s">
        <v>23</v>
      </c>
      <c r="D89" s="40">
        <v>0</v>
      </c>
      <c r="E89" s="40">
        <v>0</v>
      </c>
      <c r="F89" s="40">
        <v>0</v>
      </c>
      <c r="G89" s="40">
        <v>0</v>
      </c>
      <c r="H89" s="40">
        <v>0</v>
      </c>
      <c r="I89" s="40">
        <v>0</v>
      </c>
      <c r="J89" s="40">
        <v>0</v>
      </c>
      <c r="K89" s="40">
        <v>0</v>
      </c>
      <c r="L89" s="40">
        <v>0</v>
      </c>
      <c r="M89" s="40">
        <v>0</v>
      </c>
      <c r="N89" s="40">
        <v>0</v>
      </c>
      <c r="O89" s="40">
        <v>0</v>
      </c>
      <c r="P89" s="40">
        <v>0</v>
      </c>
      <c r="Q89" s="40">
        <v>0</v>
      </c>
      <c r="R89" s="40">
        <f t="shared" si="62"/>
        <v>0</v>
      </c>
      <c r="S89" s="40">
        <v>0</v>
      </c>
      <c r="T89" s="40">
        <v>0</v>
      </c>
      <c r="U89" s="40">
        <v>0</v>
      </c>
      <c r="V89" s="40">
        <v>0</v>
      </c>
      <c r="W89" s="40">
        <v>0</v>
      </c>
      <c r="X89" s="40">
        <v>0</v>
      </c>
      <c r="Y89" s="40">
        <v>0</v>
      </c>
      <c r="Z89" s="40">
        <v>0</v>
      </c>
      <c r="AA89" s="40">
        <v>0</v>
      </c>
      <c r="AB89" s="40">
        <v>0</v>
      </c>
      <c r="AC89" s="54"/>
      <c r="AD89" s="60"/>
    </row>
    <row r="90" spans="1:30" ht="63" x14ac:dyDescent="0.25">
      <c r="A90" s="19" t="s">
        <v>76</v>
      </c>
      <c r="B90" s="31" t="s">
        <v>77</v>
      </c>
      <c r="C90" s="32" t="s">
        <v>23</v>
      </c>
      <c r="D90" s="40">
        <v>0</v>
      </c>
      <c r="E90" s="40">
        <v>0</v>
      </c>
      <c r="F90" s="40">
        <v>0</v>
      </c>
      <c r="G90" s="40">
        <v>0</v>
      </c>
      <c r="H90" s="40">
        <v>0</v>
      </c>
      <c r="I90" s="40">
        <v>0</v>
      </c>
      <c r="J90" s="40">
        <v>0</v>
      </c>
      <c r="K90" s="40">
        <v>0</v>
      </c>
      <c r="L90" s="40">
        <v>0</v>
      </c>
      <c r="M90" s="40">
        <v>0</v>
      </c>
      <c r="N90" s="40">
        <v>0</v>
      </c>
      <c r="O90" s="40">
        <v>0</v>
      </c>
      <c r="P90" s="40">
        <v>0</v>
      </c>
      <c r="Q90" s="40">
        <v>0</v>
      </c>
      <c r="R90" s="40">
        <f t="shared" si="62"/>
        <v>0</v>
      </c>
      <c r="S90" s="40">
        <v>0</v>
      </c>
      <c r="T90" s="40">
        <v>0</v>
      </c>
      <c r="U90" s="40">
        <v>0</v>
      </c>
      <c r="V90" s="40">
        <v>0</v>
      </c>
      <c r="W90" s="40">
        <v>0</v>
      </c>
      <c r="X90" s="40">
        <v>0</v>
      </c>
      <c r="Y90" s="40">
        <v>0</v>
      </c>
      <c r="Z90" s="40">
        <v>0</v>
      </c>
      <c r="AA90" s="40">
        <v>0</v>
      </c>
      <c r="AB90" s="40">
        <v>0</v>
      </c>
      <c r="AC90" s="52"/>
      <c r="AD90" s="60"/>
    </row>
    <row r="91" spans="1:30" ht="37.5" customHeight="1" x14ac:dyDescent="0.25">
      <c r="A91" s="19" t="s">
        <v>78</v>
      </c>
      <c r="B91" s="31" t="s">
        <v>79</v>
      </c>
      <c r="C91" s="32" t="s">
        <v>23</v>
      </c>
      <c r="D91" s="40">
        <v>0</v>
      </c>
      <c r="E91" s="40">
        <v>0</v>
      </c>
      <c r="F91" s="40">
        <v>0</v>
      </c>
      <c r="G91" s="40">
        <v>0</v>
      </c>
      <c r="H91" s="40">
        <v>0</v>
      </c>
      <c r="I91" s="40">
        <v>0</v>
      </c>
      <c r="J91" s="40">
        <v>0</v>
      </c>
      <c r="K91" s="40">
        <v>0</v>
      </c>
      <c r="L91" s="40">
        <v>0</v>
      </c>
      <c r="M91" s="40">
        <v>0</v>
      </c>
      <c r="N91" s="40">
        <v>0</v>
      </c>
      <c r="O91" s="40">
        <v>0</v>
      </c>
      <c r="P91" s="40">
        <v>0</v>
      </c>
      <c r="Q91" s="40">
        <v>0</v>
      </c>
      <c r="R91" s="40">
        <f t="shared" si="62"/>
        <v>0</v>
      </c>
      <c r="S91" s="40">
        <v>0</v>
      </c>
      <c r="T91" s="40">
        <v>0</v>
      </c>
      <c r="U91" s="40">
        <v>0</v>
      </c>
      <c r="V91" s="40">
        <v>0</v>
      </c>
      <c r="W91" s="40">
        <v>0</v>
      </c>
      <c r="X91" s="40">
        <v>0</v>
      </c>
      <c r="Y91" s="40">
        <v>0</v>
      </c>
      <c r="Z91" s="40">
        <v>0</v>
      </c>
      <c r="AA91" s="40">
        <v>0</v>
      </c>
      <c r="AB91" s="40">
        <v>0</v>
      </c>
      <c r="AC91" s="52"/>
      <c r="AD91" s="60"/>
    </row>
    <row r="92" spans="1:30" ht="33" customHeight="1" x14ac:dyDescent="0.25">
      <c r="A92" s="19" t="s">
        <v>80</v>
      </c>
      <c r="B92" s="31" t="s">
        <v>81</v>
      </c>
      <c r="C92" s="32" t="s">
        <v>23</v>
      </c>
      <c r="D92" s="40">
        <v>0</v>
      </c>
      <c r="E92" s="40">
        <v>0</v>
      </c>
      <c r="F92" s="40">
        <v>0</v>
      </c>
      <c r="G92" s="40">
        <v>0</v>
      </c>
      <c r="H92" s="40">
        <v>0</v>
      </c>
      <c r="I92" s="40">
        <v>0</v>
      </c>
      <c r="J92" s="40">
        <v>0</v>
      </c>
      <c r="K92" s="40">
        <v>0</v>
      </c>
      <c r="L92" s="40">
        <v>0</v>
      </c>
      <c r="M92" s="40">
        <v>0</v>
      </c>
      <c r="N92" s="40">
        <v>0</v>
      </c>
      <c r="O92" s="40">
        <v>0</v>
      </c>
      <c r="P92" s="40">
        <v>0</v>
      </c>
      <c r="Q92" s="40">
        <v>0</v>
      </c>
      <c r="R92" s="40">
        <f t="shared" si="62"/>
        <v>0</v>
      </c>
      <c r="S92" s="40">
        <v>0</v>
      </c>
      <c r="T92" s="40">
        <v>0</v>
      </c>
      <c r="U92" s="40">
        <v>0</v>
      </c>
      <c r="V92" s="40">
        <v>0</v>
      </c>
      <c r="W92" s="40">
        <v>0</v>
      </c>
      <c r="X92" s="40">
        <v>0</v>
      </c>
      <c r="Y92" s="40">
        <v>0</v>
      </c>
      <c r="Z92" s="40">
        <v>0</v>
      </c>
      <c r="AA92" s="40">
        <v>0</v>
      </c>
      <c r="AB92" s="40">
        <v>0</v>
      </c>
      <c r="AC92" s="52"/>
      <c r="AD92" s="60"/>
    </row>
    <row r="93" spans="1:30" ht="36.75" customHeight="1" x14ac:dyDescent="0.25">
      <c r="A93" s="19" t="s">
        <v>82</v>
      </c>
      <c r="B93" s="31" t="s">
        <v>83</v>
      </c>
      <c r="C93" s="32" t="s">
        <v>23</v>
      </c>
      <c r="D93" s="40">
        <v>0</v>
      </c>
      <c r="E93" s="40">
        <v>0</v>
      </c>
      <c r="F93" s="40">
        <v>0</v>
      </c>
      <c r="G93" s="40">
        <v>0</v>
      </c>
      <c r="H93" s="40">
        <v>0</v>
      </c>
      <c r="I93" s="40">
        <v>0</v>
      </c>
      <c r="J93" s="40">
        <v>0</v>
      </c>
      <c r="K93" s="40">
        <v>0</v>
      </c>
      <c r="L93" s="40">
        <v>0</v>
      </c>
      <c r="M93" s="40">
        <v>0</v>
      </c>
      <c r="N93" s="40">
        <v>0</v>
      </c>
      <c r="O93" s="40">
        <v>0</v>
      </c>
      <c r="P93" s="40">
        <v>0</v>
      </c>
      <c r="Q93" s="40">
        <v>0</v>
      </c>
      <c r="R93" s="40">
        <f t="shared" si="62"/>
        <v>0</v>
      </c>
      <c r="S93" s="40">
        <v>0</v>
      </c>
      <c r="T93" s="40">
        <v>0</v>
      </c>
      <c r="U93" s="40">
        <v>0</v>
      </c>
      <c r="V93" s="40">
        <v>0</v>
      </c>
      <c r="W93" s="40">
        <v>0</v>
      </c>
      <c r="X93" s="40">
        <v>0</v>
      </c>
      <c r="Y93" s="40">
        <v>0</v>
      </c>
      <c r="Z93" s="40">
        <v>0</v>
      </c>
      <c r="AA93" s="40">
        <v>0</v>
      </c>
      <c r="AB93" s="40">
        <v>0</v>
      </c>
      <c r="AC93" s="52"/>
      <c r="AD93" s="60"/>
    </row>
    <row r="94" spans="1:30" ht="38.25" customHeight="1" x14ac:dyDescent="0.25">
      <c r="A94" s="18" t="s">
        <v>84</v>
      </c>
      <c r="B94" s="29" t="s">
        <v>85</v>
      </c>
      <c r="C94" s="30" t="s">
        <v>23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f t="shared" si="62"/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</v>
      </c>
      <c r="AC94" s="42"/>
      <c r="AD94" s="60"/>
    </row>
    <row r="95" spans="1:30" ht="38.25" customHeight="1" x14ac:dyDescent="0.25">
      <c r="A95" s="19" t="s">
        <v>86</v>
      </c>
      <c r="B95" s="31" t="s">
        <v>87</v>
      </c>
      <c r="C95" s="32" t="s">
        <v>23</v>
      </c>
      <c r="D95" s="40">
        <v>0</v>
      </c>
      <c r="E95" s="40">
        <v>0</v>
      </c>
      <c r="F95" s="40">
        <v>0</v>
      </c>
      <c r="G95" s="40">
        <v>0</v>
      </c>
      <c r="H95" s="40">
        <v>0</v>
      </c>
      <c r="I95" s="40">
        <v>0</v>
      </c>
      <c r="J95" s="40">
        <v>0</v>
      </c>
      <c r="K95" s="40">
        <v>0</v>
      </c>
      <c r="L95" s="40">
        <v>0</v>
      </c>
      <c r="M95" s="40">
        <v>0</v>
      </c>
      <c r="N95" s="40">
        <v>0</v>
      </c>
      <c r="O95" s="40">
        <v>0</v>
      </c>
      <c r="P95" s="40">
        <v>0</v>
      </c>
      <c r="Q95" s="40">
        <v>0</v>
      </c>
      <c r="R95" s="40">
        <f t="shared" si="62"/>
        <v>0</v>
      </c>
      <c r="S95" s="40">
        <v>0</v>
      </c>
      <c r="T95" s="40">
        <v>0</v>
      </c>
      <c r="U95" s="40">
        <v>0</v>
      </c>
      <c r="V95" s="40">
        <v>0</v>
      </c>
      <c r="W95" s="40">
        <v>0</v>
      </c>
      <c r="X95" s="40">
        <v>0</v>
      </c>
      <c r="Y95" s="40">
        <v>0</v>
      </c>
      <c r="Z95" s="40">
        <v>0</v>
      </c>
      <c r="AA95" s="40">
        <v>0</v>
      </c>
      <c r="AB95" s="40">
        <v>0</v>
      </c>
      <c r="AC95" s="52"/>
      <c r="AD95" s="60"/>
    </row>
    <row r="96" spans="1:30" ht="38.25" customHeight="1" x14ac:dyDescent="0.25">
      <c r="A96" s="19" t="s">
        <v>88</v>
      </c>
      <c r="B96" s="31" t="s">
        <v>89</v>
      </c>
      <c r="C96" s="32" t="s">
        <v>23</v>
      </c>
      <c r="D96" s="40">
        <v>0</v>
      </c>
      <c r="E96" s="40">
        <v>0</v>
      </c>
      <c r="F96" s="40">
        <v>0</v>
      </c>
      <c r="G96" s="40">
        <v>0</v>
      </c>
      <c r="H96" s="40">
        <v>0</v>
      </c>
      <c r="I96" s="40">
        <v>0</v>
      </c>
      <c r="J96" s="40">
        <v>0</v>
      </c>
      <c r="K96" s="40">
        <v>0</v>
      </c>
      <c r="L96" s="40">
        <v>0</v>
      </c>
      <c r="M96" s="40">
        <v>0</v>
      </c>
      <c r="N96" s="40">
        <v>0</v>
      </c>
      <c r="O96" s="40">
        <v>0</v>
      </c>
      <c r="P96" s="40">
        <v>0</v>
      </c>
      <c r="Q96" s="40">
        <v>0</v>
      </c>
      <c r="R96" s="40">
        <f t="shared" si="62"/>
        <v>0</v>
      </c>
      <c r="S96" s="40">
        <v>0</v>
      </c>
      <c r="T96" s="40">
        <v>0</v>
      </c>
      <c r="U96" s="40">
        <v>0</v>
      </c>
      <c r="V96" s="40">
        <v>0</v>
      </c>
      <c r="W96" s="40">
        <v>0</v>
      </c>
      <c r="X96" s="40">
        <v>0</v>
      </c>
      <c r="Y96" s="40">
        <v>0</v>
      </c>
      <c r="Z96" s="40">
        <v>0</v>
      </c>
      <c r="AA96" s="40">
        <v>0</v>
      </c>
      <c r="AB96" s="40">
        <v>0</v>
      </c>
      <c r="AC96" s="52"/>
      <c r="AD96" s="60"/>
    </row>
    <row r="97" spans="1:30" ht="52.5" customHeight="1" x14ac:dyDescent="0.25">
      <c r="A97" s="17" t="s">
        <v>117</v>
      </c>
      <c r="B97" s="27" t="s">
        <v>118</v>
      </c>
      <c r="C97" s="28" t="s">
        <v>23</v>
      </c>
      <c r="D97" s="43">
        <v>0</v>
      </c>
      <c r="E97" s="43">
        <v>0</v>
      </c>
      <c r="F97" s="43">
        <v>0</v>
      </c>
      <c r="G97" s="43">
        <v>0</v>
      </c>
      <c r="H97" s="43">
        <v>0</v>
      </c>
      <c r="I97" s="43">
        <v>0</v>
      </c>
      <c r="J97" s="43">
        <v>0</v>
      </c>
      <c r="K97" s="43">
        <v>0</v>
      </c>
      <c r="L97" s="43">
        <v>0</v>
      </c>
      <c r="M97" s="43">
        <v>0</v>
      </c>
      <c r="N97" s="43">
        <v>0</v>
      </c>
      <c r="O97" s="43">
        <v>0</v>
      </c>
      <c r="P97" s="43">
        <v>0</v>
      </c>
      <c r="Q97" s="43">
        <v>0</v>
      </c>
      <c r="R97" s="43">
        <f t="shared" si="62"/>
        <v>0</v>
      </c>
      <c r="S97" s="43">
        <v>0</v>
      </c>
      <c r="T97" s="43">
        <v>0</v>
      </c>
      <c r="U97" s="43">
        <v>0</v>
      </c>
      <c r="V97" s="43">
        <v>0</v>
      </c>
      <c r="W97" s="43">
        <v>0</v>
      </c>
      <c r="X97" s="43">
        <v>0</v>
      </c>
      <c r="Y97" s="43">
        <v>0</v>
      </c>
      <c r="Z97" s="43">
        <v>0</v>
      </c>
      <c r="AA97" s="43">
        <v>0</v>
      </c>
      <c r="AB97" s="43">
        <v>0</v>
      </c>
      <c r="AC97" s="28"/>
      <c r="AD97" s="60"/>
    </row>
    <row r="98" spans="1:30" ht="35.25" customHeight="1" x14ac:dyDescent="0.25">
      <c r="A98" s="18" t="s">
        <v>119</v>
      </c>
      <c r="B98" s="29" t="s">
        <v>120</v>
      </c>
      <c r="C98" s="30" t="s">
        <v>23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f t="shared" si="62"/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30"/>
      <c r="AD98" s="60"/>
    </row>
    <row r="99" spans="1:30" ht="38.25" customHeight="1" x14ac:dyDescent="0.25">
      <c r="A99" s="18" t="s">
        <v>121</v>
      </c>
      <c r="B99" s="29" t="s">
        <v>122</v>
      </c>
      <c r="C99" s="30" t="s">
        <v>23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f t="shared" si="62"/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30"/>
      <c r="AD99" s="60"/>
    </row>
    <row r="100" spans="1:30" ht="38.25" customHeight="1" x14ac:dyDescent="0.25">
      <c r="A100" s="17" t="s">
        <v>90</v>
      </c>
      <c r="B100" s="27" t="s">
        <v>91</v>
      </c>
      <c r="C100" s="28" t="s">
        <v>23</v>
      </c>
      <c r="D100" s="43">
        <f>D101</f>
        <v>0</v>
      </c>
      <c r="E100" s="43">
        <f t="shared" ref="E100:AB100" si="64">E101</f>
        <v>0</v>
      </c>
      <c r="F100" s="43">
        <f t="shared" si="64"/>
        <v>0</v>
      </c>
      <c r="G100" s="43">
        <f t="shared" si="64"/>
        <v>0</v>
      </c>
      <c r="H100" s="43">
        <f t="shared" si="64"/>
        <v>0</v>
      </c>
      <c r="I100" s="43">
        <f t="shared" si="64"/>
        <v>0</v>
      </c>
      <c r="J100" s="43">
        <f t="shared" si="64"/>
        <v>0</v>
      </c>
      <c r="K100" s="43">
        <f t="shared" si="64"/>
        <v>0</v>
      </c>
      <c r="L100" s="43">
        <f t="shared" si="64"/>
        <v>0</v>
      </c>
      <c r="M100" s="43">
        <f t="shared" si="64"/>
        <v>0</v>
      </c>
      <c r="N100" s="43">
        <f t="shared" si="64"/>
        <v>0</v>
      </c>
      <c r="O100" s="43">
        <f t="shared" si="64"/>
        <v>0</v>
      </c>
      <c r="P100" s="43">
        <f t="shared" si="64"/>
        <v>0</v>
      </c>
      <c r="Q100" s="43">
        <f t="shared" si="64"/>
        <v>0</v>
      </c>
      <c r="R100" s="43">
        <f t="shared" si="64"/>
        <v>0</v>
      </c>
      <c r="S100" s="43">
        <f t="shared" si="64"/>
        <v>0</v>
      </c>
      <c r="T100" s="43">
        <f t="shared" si="64"/>
        <v>0</v>
      </c>
      <c r="U100" s="43">
        <f t="shared" si="64"/>
        <v>0</v>
      </c>
      <c r="V100" s="43">
        <f t="shared" si="64"/>
        <v>0</v>
      </c>
      <c r="W100" s="43">
        <f t="shared" si="64"/>
        <v>0</v>
      </c>
      <c r="X100" s="43">
        <f t="shared" si="64"/>
        <v>0</v>
      </c>
      <c r="Y100" s="43">
        <f t="shared" si="64"/>
        <v>0</v>
      </c>
      <c r="Z100" s="43">
        <f t="shared" si="64"/>
        <v>0</v>
      </c>
      <c r="AA100" s="43">
        <f t="shared" si="64"/>
        <v>0</v>
      </c>
      <c r="AB100" s="43">
        <f t="shared" si="64"/>
        <v>0</v>
      </c>
      <c r="AC100" s="43"/>
      <c r="AD100" s="60"/>
    </row>
    <row r="101" spans="1:30" ht="100.5" customHeight="1" x14ac:dyDescent="0.25">
      <c r="A101" s="20" t="s">
        <v>90</v>
      </c>
      <c r="B101" s="78" t="s">
        <v>176</v>
      </c>
      <c r="C101" s="20" t="s">
        <v>57</v>
      </c>
      <c r="D101" s="40">
        <v>0</v>
      </c>
      <c r="E101" s="40">
        <v>0</v>
      </c>
      <c r="F101" s="40">
        <v>0</v>
      </c>
      <c r="G101" s="40">
        <f>D101-F101</f>
        <v>0</v>
      </c>
      <c r="H101" s="40">
        <v>0</v>
      </c>
      <c r="I101" s="40">
        <v>0</v>
      </c>
      <c r="J101" s="40">
        <v>0</v>
      </c>
      <c r="K101" s="40">
        <v>0</v>
      </c>
      <c r="L101" s="40">
        <v>0</v>
      </c>
      <c r="M101" s="40">
        <f t="shared" ref="M101" si="65">N101+O101+P101+Q101</f>
        <v>0</v>
      </c>
      <c r="N101" s="40">
        <v>0</v>
      </c>
      <c r="O101" s="40">
        <v>0</v>
      </c>
      <c r="P101" s="40">
        <v>0</v>
      </c>
      <c r="Q101" s="40">
        <v>0</v>
      </c>
      <c r="R101" s="40">
        <f t="shared" si="62"/>
        <v>0</v>
      </c>
      <c r="S101" s="40">
        <f t="shared" ref="S101" si="66">H101-M101</f>
        <v>0</v>
      </c>
      <c r="T101" s="44">
        <v>0</v>
      </c>
      <c r="U101" s="40">
        <v>0</v>
      </c>
      <c r="V101" s="44">
        <v>0</v>
      </c>
      <c r="W101" s="40">
        <v>0</v>
      </c>
      <c r="X101" s="44">
        <v>0</v>
      </c>
      <c r="Y101" s="40">
        <f t="shared" ref="Y101" si="67">K101-P101</f>
        <v>0</v>
      </c>
      <c r="Z101" s="44">
        <v>0</v>
      </c>
      <c r="AA101" s="40">
        <v>0</v>
      </c>
      <c r="AB101" s="44">
        <v>0</v>
      </c>
      <c r="AC101" s="52"/>
      <c r="AD101" s="60"/>
    </row>
    <row r="102" spans="1:30" ht="35.25" customHeight="1" x14ac:dyDescent="0.25">
      <c r="A102" s="17" t="s">
        <v>123</v>
      </c>
      <c r="B102" s="27" t="s">
        <v>124</v>
      </c>
      <c r="C102" s="28" t="s">
        <v>23</v>
      </c>
      <c r="D102" s="43">
        <v>0</v>
      </c>
      <c r="E102" s="43">
        <v>0</v>
      </c>
      <c r="F102" s="43">
        <v>0</v>
      </c>
      <c r="G102" s="43">
        <v>0</v>
      </c>
      <c r="H102" s="43">
        <v>0</v>
      </c>
      <c r="I102" s="43">
        <v>0</v>
      </c>
      <c r="J102" s="43">
        <v>0</v>
      </c>
      <c r="K102" s="43">
        <v>0</v>
      </c>
      <c r="L102" s="43">
        <v>0</v>
      </c>
      <c r="M102" s="43">
        <v>0</v>
      </c>
      <c r="N102" s="43">
        <v>0</v>
      </c>
      <c r="O102" s="43">
        <v>0</v>
      </c>
      <c r="P102" s="43">
        <v>0</v>
      </c>
      <c r="Q102" s="43">
        <v>0</v>
      </c>
      <c r="R102" s="43">
        <f t="shared" si="62"/>
        <v>0</v>
      </c>
      <c r="S102" s="43">
        <v>0</v>
      </c>
      <c r="T102" s="43">
        <v>0</v>
      </c>
      <c r="U102" s="43">
        <v>0</v>
      </c>
      <c r="V102" s="43">
        <v>0</v>
      </c>
      <c r="W102" s="43">
        <v>0</v>
      </c>
      <c r="X102" s="43">
        <v>0</v>
      </c>
      <c r="Y102" s="43">
        <v>0</v>
      </c>
      <c r="Z102" s="43">
        <v>0</v>
      </c>
      <c r="AA102" s="43">
        <v>0</v>
      </c>
      <c r="AB102" s="43">
        <v>0</v>
      </c>
      <c r="AC102" s="43"/>
      <c r="AD102" s="60"/>
    </row>
    <row r="103" spans="1:30" ht="25.5" customHeight="1" x14ac:dyDescent="0.25">
      <c r="A103" s="17" t="s">
        <v>92</v>
      </c>
      <c r="B103" s="27" t="s">
        <v>93</v>
      </c>
      <c r="C103" s="28" t="s">
        <v>23</v>
      </c>
      <c r="D103" s="43">
        <f>SUM(D104:D117)</f>
        <v>192.08202881503897</v>
      </c>
      <c r="E103" s="43">
        <v>0</v>
      </c>
      <c r="F103" s="43">
        <f t="shared" ref="F103:Q103" si="68">SUM(F104:F117)</f>
        <v>212.0905324688072</v>
      </c>
      <c r="G103" s="43">
        <f t="shared" si="68"/>
        <v>-20.008503653768255</v>
      </c>
      <c r="H103" s="43">
        <f t="shared" si="68"/>
        <v>0</v>
      </c>
      <c r="I103" s="43">
        <f t="shared" si="68"/>
        <v>0</v>
      </c>
      <c r="J103" s="43">
        <f t="shared" si="68"/>
        <v>0</v>
      </c>
      <c r="K103" s="43">
        <f t="shared" si="68"/>
        <v>0</v>
      </c>
      <c r="L103" s="43">
        <f t="shared" si="68"/>
        <v>0</v>
      </c>
      <c r="M103" s="43">
        <f t="shared" si="68"/>
        <v>35.02110956405015</v>
      </c>
      <c r="N103" s="43">
        <f t="shared" si="68"/>
        <v>0</v>
      </c>
      <c r="O103" s="43">
        <f t="shared" si="68"/>
        <v>0</v>
      </c>
      <c r="P103" s="43">
        <f t="shared" si="68"/>
        <v>35.02110956405015</v>
      </c>
      <c r="Q103" s="43">
        <f t="shared" si="68"/>
        <v>0</v>
      </c>
      <c r="R103" s="43">
        <f t="shared" si="62"/>
        <v>-55.029613217818408</v>
      </c>
      <c r="S103" s="43">
        <f t="shared" ref="S103:AB103" si="69">SUM(S104:S117)</f>
        <v>-35.02110956405015</v>
      </c>
      <c r="T103" s="43">
        <f t="shared" si="69"/>
        <v>0</v>
      </c>
      <c r="U103" s="43">
        <f t="shared" si="69"/>
        <v>0</v>
      </c>
      <c r="V103" s="43">
        <f t="shared" si="69"/>
        <v>0</v>
      </c>
      <c r="W103" s="43">
        <f t="shared" si="69"/>
        <v>0</v>
      </c>
      <c r="X103" s="43">
        <f t="shared" si="69"/>
        <v>0</v>
      </c>
      <c r="Y103" s="43">
        <f t="shared" si="69"/>
        <v>-35.02110956405015</v>
      </c>
      <c r="Z103" s="43">
        <f t="shared" si="69"/>
        <v>0</v>
      </c>
      <c r="AA103" s="43">
        <f t="shared" si="69"/>
        <v>0</v>
      </c>
      <c r="AB103" s="43">
        <f t="shared" si="69"/>
        <v>0</v>
      </c>
      <c r="AC103" s="43"/>
      <c r="AD103" s="60"/>
    </row>
    <row r="104" spans="1:30" ht="100.5" customHeight="1" x14ac:dyDescent="0.25">
      <c r="A104" s="20" t="s">
        <v>151</v>
      </c>
      <c r="B104" s="78" t="s">
        <v>112</v>
      </c>
      <c r="C104" s="20" t="s">
        <v>57</v>
      </c>
      <c r="D104" s="40">
        <v>8.8084594599999999</v>
      </c>
      <c r="E104" s="40"/>
      <c r="F104" s="40">
        <v>11.016417035999998</v>
      </c>
      <c r="G104" s="40">
        <f>D104-F104</f>
        <v>-2.2079575759999983</v>
      </c>
      <c r="H104" s="40">
        <f t="shared" ref="H104:H117" si="70">I104+J104+K104+L104</f>
        <v>0</v>
      </c>
      <c r="I104" s="40">
        <v>0</v>
      </c>
      <c r="J104" s="40">
        <v>0</v>
      </c>
      <c r="K104" s="40">
        <v>0</v>
      </c>
      <c r="L104" s="40">
        <v>0</v>
      </c>
      <c r="M104" s="40">
        <f t="shared" ref="M104:M117" si="71">N104+O104+P104+Q104</f>
        <v>0.8406763599999999</v>
      </c>
      <c r="N104" s="40">
        <v>0</v>
      </c>
      <c r="O104" s="40">
        <v>0</v>
      </c>
      <c r="P104" s="40">
        <v>0.8406763599999999</v>
      </c>
      <c r="Q104" s="40">
        <v>0</v>
      </c>
      <c r="R104" s="40">
        <f t="shared" si="62"/>
        <v>-3.0486339359999981</v>
      </c>
      <c r="S104" s="40">
        <f t="shared" ref="S104:S117" si="72">H104-M104</f>
        <v>-0.8406763599999999</v>
      </c>
      <c r="T104" s="44">
        <v>0</v>
      </c>
      <c r="U104" s="40">
        <v>0</v>
      </c>
      <c r="V104" s="44">
        <v>0</v>
      </c>
      <c r="W104" s="40">
        <v>0</v>
      </c>
      <c r="X104" s="44">
        <v>0</v>
      </c>
      <c r="Y104" s="40">
        <f t="shared" ref="Y104:Y117" si="73">K104-P104</f>
        <v>-0.8406763599999999</v>
      </c>
      <c r="Z104" s="44">
        <v>0</v>
      </c>
      <c r="AA104" s="40">
        <v>0</v>
      </c>
      <c r="AB104" s="44">
        <v>0</v>
      </c>
      <c r="AC104" s="52" t="s">
        <v>178</v>
      </c>
      <c r="AD104" s="60"/>
    </row>
    <row r="105" spans="1:30" ht="78.75" x14ac:dyDescent="0.25">
      <c r="A105" s="20" t="s">
        <v>151</v>
      </c>
      <c r="B105" s="78" t="s">
        <v>134</v>
      </c>
      <c r="C105" s="20" t="s">
        <v>57</v>
      </c>
      <c r="D105" s="40">
        <v>7.6667999999999994</v>
      </c>
      <c r="E105" s="40"/>
      <c r="F105" s="40">
        <v>9.9671181844498804</v>
      </c>
      <c r="G105" s="40">
        <f t="shared" ref="G105:G117" si="74">D105-F105</f>
        <v>-2.300318184449881</v>
      </c>
      <c r="H105" s="40">
        <f t="shared" si="70"/>
        <v>0</v>
      </c>
      <c r="I105" s="40">
        <v>0</v>
      </c>
      <c r="J105" s="40">
        <v>0</v>
      </c>
      <c r="K105" s="40">
        <v>0</v>
      </c>
      <c r="L105" s="40">
        <v>0</v>
      </c>
      <c r="M105" s="40">
        <f t="shared" si="71"/>
        <v>5.3463185500000003</v>
      </c>
      <c r="N105" s="40">
        <v>0</v>
      </c>
      <c r="O105" s="40">
        <v>0</v>
      </c>
      <c r="P105" s="40">
        <v>5.3463185500000003</v>
      </c>
      <c r="Q105" s="40">
        <v>0</v>
      </c>
      <c r="R105" s="40">
        <f t="shared" si="62"/>
        <v>-7.6466367344498813</v>
      </c>
      <c r="S105" s="40">
        <f t="shared" si="72"/>
        <v>-5.3463185500000003</v>
      </c>
      <c r="T105" s="44">
        <v>0</v>
      </c>
      <c r="U105" s="40">
        <v>0</v>
      </c>
      <c r="V105" s="44">
        <v>0</v>
      </c>
      <c r="W105" s="40">
        <v>0</v>
      </c>
      <c r="X105" s="44">
        <v>0</v>
      </c>
      <c r="Y105" s="40">
        <f t="shared" si="73"/>
        <v>-5.3463185500000003</v>
      </c>
      <c r="Z105" s="44">
        <v>0</v>
      </c>
      <c r="AA105" s="40">
        <v>0</v>
      </c>
      <c r="AB105" s="44">
        <v>0</v>
      </c>
      <c r="AC105" s="52" t="s">
        <v>178</v>
      </c>
      <c r="AD105" s="60"/>
    </row>
    <row r="106" spans="1:30" ht="90.75" customHeight="1" x14ac:dyDescent="0.25">
      <c r="A106" s="20" t="s">
        <v>151</v>
      </c>
      <c r="B106" s="78" t="s">
        <v>135</v>
      </c>
      <c r="C106" s="20" t="s">
        <v>57</v>
      </c>
      <c r="D106" s="40">
        <v>4.3889231559999953</v>
      </c>
      <c r="E106" s="40"/>
      <c r="F106" s="40">
        <v>6.1548305798168981</v>
      </c>
      <c r="G106" s="40">
        <f t="shared" si="74"/>
        <v>-1.7659074238169028</v>
      </c>
      <c r="H106" s="40">
        <f t="shared" si="70"/>
        <v>0</v>
      </c>
      <c r="I106" s="40">
        <v>0</v>
      </c>
      <c r="J106" s="40">
        <v>0</v>
      </c>
      <c r="K106" s="40">
        <v>0</v>
      </c>
      <c r="L106" s="40">
        <v>0</v>
      </c>
      <c r="M106" s="40">
        <f t="shared" si="71"/>
        <v>3.0165727800000002</v>
      </c>
      <c r="N106" s="40">
        <v>0</v>
      </c>
      <c r="O106" s="40">
        <v>0</v>
      </c>
      <c r="P106" s="40">
        <v>3.0165727800000002</v>
      </c>
      <c r="Q106" s="40">
        <v>0</v>
      </c>
      <c r="R106" s="40">
        <f t="shared" si="62"/>
        <v>-4.7824802038169025</v>
      </c>
      <c r="S106" s="40">
        <f t="shared" si="72"/>
        <v>-3.0165727800000002</v>
      </c>
      <c r="T106" s="44">
        <v>0</v>
      </c>
      <c r="U106" s="40">
        <v>0</v>
      </c>
      <c r="V106" s="44">
        <v>0</v>
      </c>
      <c r="W106" s="40">
        <v>0</v>
      </c>
      <c r="X106" s="44">
        <v>0</v>
      </c>
      <c r="Y106" s="40">
        <f t="shared" si="73"/>
        <v>-3.0165727800000002</v>
      </c>
      <c r="Z106" s="44">
        <v>0</v>
      </c>
      <c r="AA106" s="40">
        <v>0</v>
      </c>
      <c r="AB106" s="44">
        <v>0</v>
      </c>
      <c r="AC106" s="52" t="s">
        <v>178</v>
      </c>
      <c r="AD106" s="60"/>
    </row>
    <row r="107" spans="1:30" ht="91.5" customHeight="1" x14ac:dyDescent="0.25">
      <c r="A107" s="20" t="s">
        <v>151</v>
      </c>
      <c r="B107" s="78" t="s">
        <v>136</v>
      </c>
      <c r="C107" s="20" t="s">
        <v>57</v>
      </c>
      <c r="D107" s="40">
        <v>5.3189411039999994</v>
      </c>
      <c r="E107" s="40"/>
      <c r="F107" s="40">
        <v>9.4149283172652218</v>
      </c>
      <c r="G107" s="40">
        <f t="shared" si="74"/>
        <v>-4.0959872132652224</v>
      </c>
      <c r="H107" s="40">
        <f t="shared" si="70"/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f t="shared" si="71"/>
        <v>1.0576609699999999</v>
      </c>
      <c r="N107" s="40">
        <v>0</v>
      </c>
      <c r="O107" s="40">
        <v>0</v>
      </c>
      <c r="P107" s="40">
        <v>1.0576609699999999</v>
      </c>
      <c r="Q107" s="40">
        <v>0</v>
      </c>
      <c r="R107" s="40">
        <f t="shared" si="62"/>
        <v>-5.1536481832652221</v>
      </c>
      <c r="S107" s="40">
        <f t="shared" si="72"/>
        <v>-1.0576609699999999</v>
      </c>
      <c r="T107" s="44">
        <v>0</v>
      </c>
      <c r="U107" s="40">
        <v>0</v>
      </c>
      <c r="V107" s="44">
        <v>0</v>
      </c>
      <c r="W107" s="40">
        <v>0</v>
      </c>
      <c r="X107" s="44">
        <v>0</v>
      </c>
      <c r="Y107" s="40">
        <f t="shared" si="73"/>
        <v>-1.0576609699999999</v>
      </c>
      <c r="Z107" s="44">
        <v>0</v>
      </c>
      <c r="AA107" s="40">
        <v>0</v>
      </c>
      <c r="AB107" s="44">
        <v>0</v>
      </c>
      <c r="AC107" s="52" t="s">
        <v>178</v>
      </c>
      <c r="AD107" s="60"/>
    </row>
    <row r="108" spans="1:30" ht="90.75" customHeight="1" x14ac:dyDescent="0.25">
      <c r="A108" s="20" t="s">
        <v>151</v>
      </c>
      <c r="B108" s="78" t="s">
        <v>137</v>
      </c>
      <c r="C108" s="20" t="s">
        <v>57</v>
      </c>
      <c r="D108" s="40">
        <v>7.6667999999999994</v>
      </c>
      <c r="E108" s="40"/>
      <c r="F108" s="40">
        <v>9.4367642216272785</v>
      </c>
      <c r="G108" s="40">
        <f t="shared" si="74"/>
        <v>-1.7699642216272791</v>
      </c>
      <c r="H108" s="40">
        <f t="shared" si="70"/>
        <v>0</v>
      </c>
      <c r="I108" s="40">
        <v>0</v>
      </c>
      <c r="J108" s="40">
        <v>0</v>
      </c>
      <c r="K108" s="40">
        <v>0</v>
      </c>
      <c r="L108" s="40">
        <v>0</v>
      </c>
      <c r="M108" s="40">
        <f t="shared" si="71"/>
        <v>5.3667600000000002</v>
      </c>
      <c r="N108" s="40">
        <v>0</v>
      </c>
      <c r="O108" s="40">
        <v>0</v>
      </c>
      <c r="P108" s="40">
        <v>5.3667600000000002</v>
      </c>
      <c r="Q108" s="40">
        <v>0</v>
      </c>
      <c r="R108" s="40">
        <f t="shared" si="62"/>
        <v>-7.1367242216272793</v>
      </c>
      <c r="S108" s="40">
        <f t="shared" si="72"/>
        <v>-5.3667600000000002</v>
      </c>
      <c r="T108" s="44">
        <v>0</v>
      </c>
      <c r="U108" s="40">
        <v>0</v>
      </c>
      <c r="V108" s="44">
        <v>0</v>
      </c>
      <c r="W108" s="40">
        <v>0</v>
      </c>
      <c r="X108" s="44">
        <v>0</v>
      </c>
      <c r="Y108" s="40">
        <f t="shared" si="73"/>
        <v>-5.3667600000000002</v>
      </c>
      <c r="Z108" s="44">
        <v>0</v>
      </c>
      <c r="AA108" s="40">
        <v>0</v>
      </c>
      <c r="AB108" s="44">
        <v>0</v>
      </c>
      <c r="AC108" s="52" t="s">
        <v>178</v>
      </c>
      <c r="AD108" s="60"/>
    </row>
    <row r="109" spans="1:30" ht="87.75" customHeight="1" x14ac:dyDescent="0.25">
      <c r="A109" s="20" t="s">
        <v>151</v>
      </c>
      <c r="B109" s="78" t="s">
        <v>138</v>
      </c>
      <c r="C109" s="20" t="s">
        <v>57</v>
      </c>
      <c r="D109" s="40">
        <v>7.9058423999999992</v>
      </c>
      <c r="E109" s="40"/>
      <c r="F109" s="40">
        <v>9.7212811281350273</v>
      </c>
      <c r="G109" s="40">
        <f t="shared" si="74"/>
        <v>-1.8154387281350282</v>
      </c>
      <c r="H109" s="40">
        <f t="shared" si="70"/>
        <v>0</v>
      </c>
      <c r="I109" s="40">
        <v>0</v>
      </c>
      <c r="J109" s="40">
        <v>0</v>
      </c>
      <c r="K109" s="40">
        <v>0</v>
      </c>
      <c r="L109" s="40">
        <v>0</v>
      </c>
      <c r="M109" s="40">
        <f t="shared" si="71"/>
        <v>5.534089680000001</v>
      </c>
      <c r="N109" s="40">
        <v>0</v>
      </c>
      <c r="O109" s="40">
        <v>0</v>
      </c>
      <c r="P109" s="40">
        <v>5.534089680000001</v>
      </c>
      <c r="Q109" s="40">
        <v>0</v>
      </c>
      <c r="R109" s="40">
        <f t="shared" si="62"/>
        <v>-7.3495284081350292</v>
      </c>
      <c r="S109" s="40">
        <f t="shared" si="72"/>
        <v>-5.534089680000001</v>
      </c>
      <c r="T109" s="44">
        <v>0</v>
      </c>
      <c r="U109" s="40">
        <v>0</v>
      </c>
      <c r="V109" s="44">
        <v>0</v>
      </c>
      <c r="W109" s="40">
        <v>0</v>
      </c>
      <c r="X109" s="44">
        <v>0</v>
      </c>
      <c r="Y109" s="40">
        <f t="shared" si="73"/>
        <v>-5.534089680000001</v>
      </c>
      <c r="Z109" s="44">
        <v>0</v>
      </c>
      <c r="AA109" s="40">
        <v>0</v>
      </c>
      <c r="AB109" s="44">
        <v>0</v>
      </c>
      <c r="AC109" s="52" t="s">
        <v>178</v>
      </c>
      <c r="AD109" s="60"/>
    </row>
    <row r="110" spans="1:30" ht="95.25" customHeight="1" x14ac:dyDescent="0.25">
      <c r="A110" s="20" t="s">
        <v>151</v>
      </c>
      <c r="B110" s="78" t="s">
        <v>139</v>
      </c>
      <c r="C110" s="20" t="s">
        <v>57</v>
      </c>
      <c r="D110" s="40">
        <v>7.9058423999999992</v>
      </c>
      <c r="E110" s="40"/>
      <c r="F110" s="40">
        <v>10.277839523220601</v>
      </c>
      <c r="G110" s="40">
        <f t="shared" si="74"/>
        <v>-2.3719971232206021</v>
      </c>
      <c r="H110" s="40">
        <f t="shared" si="70"/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f t="shared" si="71"/>
        <v>5.534089680000001</v>
      </c>
      <c r="N110" s="40">
        <v>0</v>
      </c>
      <c r="O110" s="40">
        <v>0</v>
      </c>
      <c r="P110" s="40">
        <v>5.534089680000001</v>
      </c>
      <c r="Q110" s="40">
        <v>0</v>
      </c>
      <c r="R110" s="40">
        <f t="shared" si="62"/>
        <v>-7.9060868032206031</v>
      </c>
      <c r="S110" s="40">
        <f t="shared" si="72"/>
        <v>-5.534089680000001</v>
      </c>
      <c r="T110" s="44">
        <v>0</v>
      </c>
      <c r="U110" s="40">
        <v>0</v>
      </c>
      <c r="V110" s="44">
        <v>0</v>
      </c>
      <c r="W110" s="40">
        <v>0</v>
      </c>
      <c r="X110" s="44">
        <v>0</v>
      </c>
      <c r="Y110" s="40">
        <f t="shared" si="73"/>
        <v>-5.534089680000001</v>
      </c>
      <c r="Z110" s="44">
        <v>0</v>
      </c>
      <c r="AA110" s="40">
        <v>0</v>
      </c>
      <c r="AB110" s="44">
        <v>0</v>
      </c>
      <c r="AC110" s="52" t="s">
        <v>178</v>
      </c>
      <c r="AD110" s="60"/>
    </row>
    <row r="111" spans="1:30" ht="90" customHeight="1" x14ac:dyDescent="0.25">
      <c r="A111" s="20" t="s">
        <v>151</v>
      </c>
      <c r="B111" s="78" t="s">
        <v>140</v>
      </c>
      <c r="C111" s="20" t="s">
        <v>57</v>
      </c>
      <c r="D111" s="40">
        <v>6.7603103908104787</v>
      </c>
      <c r="E111" s="40"/>
      <c r="F111" s="40">
        <v>3.1679130448244512</v>
      </c>
      <c r="G111" s="40">
        <f t="shared" si="74"/>
        <v>3.5923973459860274</v>
      </c>
      <c r="H111" s="40">
        <f t="shared" si="70"/>
        <v>0</v>
      </c>
      <c r="I111" s="40">
        <v>0</v>
      </c>
      <c r="J111" s="40">
        <v>0</v>
      </c>
      <c r="K111" s="40">
        <v>0</v>
      </c>
      <c r="L111" s="40">
        <v>0</v>
      </c>
      <c r="M111" s="40">
        <f t="shared" si="71"/>
        <v>0</v>
      </c>
      <c r="N111" s="40">
        <v>0</v>
      </c>
      <c r="O111" s="40">
        <v>0</v>
      </c>
      <c r="P111" s="40">
        <v>0</v>
      </c>
      <c r="Q111" s="40">
        <v>0</v>
      </c>
      <c r="R111" s="40">
        <f t="shared" si="62"/>
        <v>3.5923973459860274</v>
      </c>
      <c r="S111" s="40">
        <f t="shared" si="72"/>
        <v>0</v>
      </c>
      <c r="T111" s="44">
        <v>0</v>
      </c>
      <c r="U111" s="40">
        <v>0</v>
      </c>
      <c r="V111" s="44">
        <v>0</v>
      </c>
      <c r="W111" s="40">
        <v>0</v>
      </c>
      <c r="X111" s="44">
        <v>0</v>
      </c>
      <c r="Y111" s="40">
        <f t="shared" si="73"/>
        <v>0</v>
      </c>
      <c r="Z111" s="44">
        <v>0</v>
      </c>
      <c r="AA111" s="40">
        <v>0</v>
      </c>
      <c r="AB111" s="44">
        <v>0</v>
      </c>
      <c r="AC111" s="52"/>
      <c r="AD111" s="60"/>
    </row>
    <row r="112" spans="1:30" ht="90.75" customHeight="1" x14ac:dyDescent="0.25">
      <c r="A112" s="20" t="s">
        <v>151</v>
      </c>
      <c r="B112" s="78" t="s">
        <v>141</v>
      </c>
      <c r="C112" s="20" t="s">
        <v>57</v>
      </c>
      <c r="D112" s="40">
        <v>7.9300875451626949</v>
      </c>
      <c r="E112" s="40"/>
      <c r="F112" s="40">
        <v>15.859929945162698</v>
      </c>
      <c r="G112" s="40">
        <f t="shared" si="74"/>
        <v>-7.9298424000000027</v>
      </c>
      <c r="H112" s="40">
        <f t="shared" si="70"/>
        <v>0</v>
      </c>
      <c r="I112" s="40">
        <v>0</v>
      </c>
      <c r="J112" s="40">
        <v>0</v>
      </c>
      <c r="K112" s="40">
        <v>0</v>
      </c>
      <c r="L112" s="40">
        <v>0</v>
      </c>
      <c r="M112" s="40">
        <f t="shared" si="71"/>
        <v>0</v>
      </c>
      <c r="N112" s="40">
        <v>0</v>
      </c>
      <c r="O112" s="40">
        <v>0</v>
      </c>
      <c r="P112" s="40">
        <v>0</v>
      </c>
      <c r="Q112" s="40">
        <v>0</v>
      </c>
      <c r="R112" s="40">
        <f t="shared" si="62"/>
        <v>-7.9298424000000027</v>
      </c>
      <c r="S112" s="40">
        <f t="shared" si="72"/>
        <v>0</v>
      </c>
      <c r="T112" s="44">
        <v>0</v>
      </c>
      <c r="U112" s="40">
        <v>0</v>
      </c>
      <c r="V112" s="44">
        <v>0</v>
      </c>
      <c r="W112" s="40">
        <v>0</v>
      </c>
      <c r="X112" s="44">
        <v>0</v>
      </c>
      <c r="Y112" s="40">
        <f t="shared" si="73"/>
        <v>0</v>
      </c>
      <c r="Z112" s="44">
        <v>0</v>
      </c>
      <c r="AA112" s="40">
        <v>0</v>
      </c>
      <c r="AB112" s="44">
        <v>0</v>
      </c>
      <c r="AC112" s="52"/>
      <c r="AD112" s="60"/>
    </row>
    <row r="113" spans="1:30" ht="102" customHeight="1" x14ac:dyDescent="0.25">
      <c r="A113" s="20" t="s">
        <v>151</v>
      </c>
      <c r="B113" s="78" t="s">
        <v>113</v>
      </c>
      <c r="C113" s="20" t="s">
        <v>57</v>
      </c>
      <c r="D113" s="40">
        <v>9.7324967100000013</v>
      </c>
      <c r="E113" s="40"/>
      <c r="F113" s="40">
        <v>15.375884097321343</v>
      </c>
      <c r="G113" s="40">
        <f t="shared" si="74"/>
        <v>-5.6433873873213418</v>
      </c>
      <c r="H113" s="40">
        <f t="shared" si="70"/>
        <v>0</v>
      </c>
      <c r="I113" s="40">
        <v>0</v>
      </c>
      <c r="J113" s="40">
        <v>0</v>
      </c>
      <c r="K113" s="40">
        <v>0</v>
      </c>
      <c r="L113" s="40">
        <v>0</v>
      </c>
      <c r="M113" s="40">
        <f t="shared" si="71"/>
        <v>2.7790338800000001</v>
      </c>
      <c r="N113" s="40">
        <v>0</v>
      </c>
      <c r="O113" s="40">
        <v>0</v>
      </c>
      <c r="P113" s="40">
        <v>2.7790338800000001</v>
      </c>
      <c r="Q113" s="40">
        <v>0</v>
      </c>
      <c r="R113" s="40">
        <f t="shared" si="62"/>
        <v>-8.4224212673213419</v>
      </c>
      <c r="S113" s="40">
        <f t="shared" si="72"/>
        <v>-2.7790338800000001</v>
      </c>
      <c r="T113" s="44">
        <v>0</v>
      </c>
      <c r="U113" s="40">
        <v>0</v>
      </c>
      <c r="V113" s="44">
        <v>0</v>
      </c>
      <c r="W113" s="40">
        <v>0</v>
      </c>
      <c r="X113" s="44">
        <v>0</v>
      </c>
      <c r="Y113" s="40">
        <f t="shared" si="73"/>
        <v>-2.7790338800000001</v>
      </c>
      <c r="Z113" s="44">
        <v>0</v>
      </c>
      <c r="AA113" s="40">
        <v>0</v>
      </c>
      <c r="AB113" s="44">
        <v>0</v>
      </c>
      <c r="AC113" s="52" t="s">
        <v>178</v>
      </c>
      <c r="AD113" s="60"/>
    </row>
    <row r="114" spans="1:30" ht="102" customHeight="1" x14ac:dyDescent="0.25">
      <c r="A114" s="20" t="s">
        <v>151</v>
      </c>
      <c r="B114" s="78" t="s">
        <v>114</v>
      </c>
      <c r="C114" s="20" t="s">
        <v>57</v>
      </c>
      <c r="D114" s="40">
        <v>77.18589079947148</v>
      </c>
      <c r="E114" s="40"/>
      <c r="F114" s="40">
        <v>45.561379199971512</v>
      </c>
      <c r="G114" s="40">
        <f t="shared" si="74"/>
        <v>31.624511599499968</v>
      </c>
      <c r="H114" s="40">
        <f t="shared" si="70"/>
        <v>0</v>
      </c>
      <c r="I114" s="40">
        <v>0</v>
      </c>
      <c r="J114" s="40">
        <v>0</v>
      </c>
      <c r="K114" s="40">
        <v>0</v>
      </c>
      <c r="L114" s="40">
        <v>0</v>
      </c>
      <c r="M114" s="40">
        <f t="shared" si="71"/>
        <v>0.16593050405015275</v>
      </c>
      <c r="N114" s="40">
        <v>0</v>
      </c>
      <c r="O114" s="40">
        <v>0</v>
      </c>
      <c r="P114" s="40">
        <v>0.16593050405015275</v>
      </c>
      <c r="Q114" s="40">
        <v>0</v>
      </c>
      <c r="R114" s="40">
        <f t="shared" si="62"/>
        <v>31.458581095449816</v>
      </c>
      <c r="S114" s="40">
        <f t="shared" si="72"/>
        <v>-0.16593050405015275</v>
      </c>
      <c r="T114" s="44">
        <v>0</v>
      </c>
      <c r="U114" s="40">
        <v>0</v>
      </c>
      <c r="V114" s="44">
        <v>0</v>
      </c>
      <c r="W114" s="40">
        <v>0</v>
      </c>
      <c r="X114" s="44">
        <v>0</v>
      </c>
      <c r="Y114" s="40">
        <f t="shared" si="73"/>
        <v>-0.16593050405015275</v>
      </c>
      <c r="Z114" s="44">
        <v>0</v>
      </c>
      <c r="AA114" s="40">
        <v>0</v>
      </c>
      <c r="AB114" s="44">
        <v>0</v>
      </c>
      <c r="AC114" s="52" t="s">
        <v>180</v>
      </c>
      <c r="AD114" s="60"/>
    </row>
    <row r="115" spans="1:30" ht="65.25" customHeight="1" x14ac:dyDescent="0.25">
      <c r="A115" s="20" t="s">
        <v>151</v>
      </c>
      <c r="B115" s="78" t="s">
        <v>115</v>
      </c>
      <c r="C115" s="20" t="s">
        <v>57</v>
      </c>
      <c r="D115" s="40">
        <v>27.414719860794325</v>
      </c>
      <c r="E115" s="40"/>
      <c r="F115" s="40">
        <v>14.095544539412298</v>
      </c>
      <c r="G115" s="40">
        <f t="shared" si="74"/>
        <v>13.319175321382026</v>
      </c>
      <c r="H115" s="40">
        <f t="shared" si="70"/>
        <v>0</v>
      </c>
      <c r="I115" s="40">
        <v>0</v>
      </c>
      <c r="J115" s="40">
        <v>0</v>
      </c>
      <c r="K115" s="40">
        <v>0</v>
      </c>
      <c r="L115" s="40">
        <v>0</v>
      </c>
      <c r="M115" s="40">
        <f t="shared" si="71"/>
        <v>1.0571451700000001</v>
      </c>
      <c r="N115" s="40">
        <v>0</v>
      </c>
      <c r="O115" s="40">
        <v>0</v>
      </c>
      <c r="P115" s="40">
        <v>1.0571451700000001</v>
      </c>
      <c r="Q115" s="40">
        <v>0</v>
      </c>
      <c r="R115" s="40">
        <f t="shared" si="62"/>
        <v>12.262030151382026</v>
      </c>
      <c r="S115" s="40">
        <f t="shared" si="72"/>
        <v>-1.0571451700000001</v>
      </c>
      <c r="T115" s="44">
        <v>0</v>
      </c>
      <c r="U115" s="40">
        <v>0</v>
      </c>
      <c r="V115" s="44">
        <v>0</v>
      </c>
      <c r="W115" s="40">
        <v>0</v>
      </c>
      <c r="X115" s="44">
        <v>0</v>
      </c>
      <c r="Y115" s="40">
        <f t="shared" si="73"/>
        <v>-1.0571451700000001</v>
      </c>
      <c r="Z115" s="44">
        <v>0</v>
      </c>
      <c r="AA115" s="40">
        <v>0</v>
      </c>
      <c r="AB115" s="44">
        <v>0</v>
      </c>
      <c r="AC115" s="52" t="s">
        <v>180</v>
      </c>
      <c r="AD115" s="60"/>
    </row>
    <row r="116" spans="1:30" ht="74.25" customHeight="1" x14ac:dyDescent="0.25">
      <c r="A116" s="20" t="s">
        <v>151</v>
      </c>
      <c r="B116" s="78" t="s">
        <v>164</v>
      </c>
      <c r="C116" s="20" t="s">
        <v>57</v>
      </c>
      <c r="D116" s="40">
        <v>8.9439998800000003E-2</v>
      </c>
      <c r="E116" s="40"/>
      <c r="F116" s="40">
        <v>0.15204799999999999</v>
      </c>
      <c r="G116" s="40">
        <f t="shared" si="74"/>
        <v>-6.2608001199999985E-2</v>
      </c>
      <c r="H116" s="40">
        <f t="shared" si="70"/>
        <v>0</v>
      </c>
      <c r="I116" s="40">
        <v>0</v>
      </c>
      <c r="J116" s="40">
        <v>0</v>
      </c>
      <c r="K116" s="40">
        <v>0</v>
      </c>
      <c r="L116" s="40">
        <v>0</v>
      </c>
      <c r="M116" s="40">
        <f t="shared" si="71"/>
        <v>2.6832000000000002E-2</v>
      </c>
      <c r="N116" s="40">
        <v>0</v>
      </c>
      <c r="O116" s="40">
        <v>0</v>
      </c>
      <c r="P116" s="40">
        <v>2.6832000000000002E-2</v>
      </c>
      <c r="Q116" s="40">
        <v>0</v>
      </c>
      <c r="R116" s="40">
        <f t="shared" si="62"/>
        <v>-8.944000119999998E-2</v>
      </c>
      <c r="S116" s="40">
        <f t="shared" si="72"/>
        <v>-2.6832000000000002E-2</v>
      </c>
      <c r="T116" s="44">
        <v>0</v>
      </c>
      <c r="U116" s="40">
        <v>0</v>
      </c>
      <c r="V116" s="44">
        <v>0</v>
      </c>
      <c r="W116" s="40">
        <v>0</v>
      </c>
      <c r="X116" s="44">
        <v>0</v>
      </c>
      <c r="Y116" s="40">
        <f t="shared" si="73"/>
        <v>-2.6832000000000002E-2</v>
      </c>
      <c r="Z116" s="44">
        <v>0</v>
      </c>
      <c r="AA116" s="40">
        <v>0</v>
      </c>
      <c r="AB116" s="44">
        <v>0</v>
      </c>
      <c r="AC116" s="52" t="s">
        <v>180</v>
      </c>
      <c r="AD116" s="60"/>
    </row>
    <row r="117" spans="1:30" ht="47.25" x14ac:dyDescent="0.25">
      <c r="A117" s="20" t="s">
        <v>151</v>
      </c>
      <c r="B117" s="78" t="s">
        <v>116</v>
      </c>
      <c r="C117" s="20" t="s">
        <v>57</v>
      </c>
      <c r="D117" s="40">
        <v>13.307474989999978</v>
      </c>
      <c r="E117" s="40"/>
      <c r="F117" s="40">
        <v>51.8886546516</v>
      </c>
      <c r="G117" s="40">
        <f t="shared" si="74"/>
        <v>-38.581179661600018</v>
      </c>
      <c r="H117" s="40">
        <f t="shared" si="70"/>
        <v>0</v>
      </c>
      <c r="I117" s="40">
        <v>0</v>
      </c>
      <c r="J117" s="40">
        <v>0</v>
      </c>
      <c r="K117" s="40">
        <v>0</v>
      </c>
      <c r="L117" s="40">
        <v>0</v>
      </c>
      <c r="M117" s="40">
        <f t="shared" si="71"/>
        <v>4.2959999900000003</v>
      </c>
      <c r="N117" s="40">
        <v>0</v>
      </c>
      <c r="O117" s="40">
        <v>0</v>
      </c>
      <c r="P117" s="40">
        <v>4.2959999900000003</v>
      </c>
      <c r="Q117" s="40">
        <v>0</v>
      </c>
      <c r="R117" s="40">
        <f t="shared" si="62"/>
        <v>-42.877179651600017</v>
      </c>
      <c r="S117" s="40">
        <f t="shared" si="72"/>
        <v>-4.2959999900000003</v>
      </c>
      <c r="T117" s="44">
        <v>0</v>
      </c>
      <c r="U117" s="40">
        <v>0</v>
      </c>
      <c r="V117" s="44">
        <v>0</v>
      </c>
      <c r="W117" s="40">
        <v>0</v>
      </c>
      <c r="X117" s="44">
        <v>0</v>
      </c>
      <c r="Y117" s="40">
        <f t="shared" si="73"/>
        <v>-4.2959999900000003</v>
      </c>
      <c r="Z117" s="44">
        <v>0</v>
      </c>
      <c r="AA117" s="40">
        <v>0</v>
      </c>
      <c r="AB117" s="44">
        <v>0</v>
      </c>
      <c r="AC117" s="52" t="s">
        <v>180</v>
      </c>
      <c r="AD117" s="60"/>
    </row>
    <row r="118" spans="1:30" x14ac:dyDescent="0.25">
      <c r="B118" s="57"/>
    </row>
    <row r="119" spans="1:30" hidden="1" x14ac:dyDescent="0.25">
      <c r="D119" s="58">
        <v>2968.6107749370221</v>
      </c>
      <c r="F119" s="58">
        <v>2462.6082569785285</v>
      </c>
      <c r="G119" s="58">
        <v>506.00251795849329</v>
      </c>
      <c r="M119" s="58">
        <v>282.94358903800003</v>
      </c>
    </row>
    <row r="120" spans="1:30" hidden="1" x14ac:dyDescent="0.25">
      <c r="D120" s="59">
        <f>D119-D20</f>
        <v>0</v>
      </c>
      <c r="F120" s="59">
        <f>F119-F20</f>
        <v>0</v>
      </c>
      <c r="G120" s="59">
        <f>G119-G20</f>
        <v>0</v>
      </c>
      <c r="M120" s="59">
        <f>M119-M20</f>
        <v>0</v>
      </c>
    </row>
  </sheetData>
  <autoFilter ref="A19:AC117"/>
  <mergeCells count="35">
    <mergeCell ref="AA16:AB17"/>
    <mergeCell ref="H17:H18"/>
    <mergeCell ref="O17:O18"/>
    <mergeCell ref="P17:P18"/>
    <mergeCell ref="Q17:Q18"/>
    <mergeCell ref="L17:L18"/>
    <mergeCell ref="M17:M18"/>
    <mergeCell ref="N17:N18"/>
    <mergeCell ref="I17:I18"/>
    <mergeCell ref="J17:J18"/>
    <mergeCell ref="K17:K18"/>
    <mergeCell ref="W16:X17"/>
    <mergeCell ref="Y16:Z17"/>
    <mergeCell ref="A13:AC13"/>
    <mergeCell ref="A15:A18"/>
    <mergeCell ref="B15:B18"/>
    <mergeCell ref="C15:C18"/>
    <mergeCell ref="D15:D18"/>
    <mergeCell ref="E15:E18"/>
    <mergeCell ref="F15:F18"/>
    <mergeCell ref="G15:G18"/>
    <mergeCell ref="H15:Q15"/>
    <mergeCell ref="R15:R18"/>
    <mergeCell ref="S15:AB15"/>
    <mergeCell ref="AC15:AC18"/>
    <mergeCell ref="H16:L16"/>
    <mergeCell ref="M16:Q16"/>
    <mergeCell ref="S16:T17"/>
    <mergeCell ref="U16:V17"/>
    <mergeCell ref="A12:AC12"/>
    <mergeCell ref="A4:AC4"/>
    <mergeCell ref="A5:AC5"/>
    <mergeCell ref="A7:AC7"/>
    <mergeCell ref="A8:AC8"/>
    <mergeCell ref="A10:AC10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2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1Ф</vt:lpstr>
      <vt:lpstr>'1Ф'!Область_печати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Артеменко Е.С. - Начальник отдела сводной отчетности</dc:creator>
  <cp:lastModifiedBy>Артеменко Е.С. - Начальник отдела сводной отчетности</cp:lastModifiedBy>
  <dcterms:created xsi:type="dcterms:W3CDTF">2019-02-19T01:51:54Z</dcterms:created>
  <dcterms:modified xsi:type="dcterms:W3CDTF">2022-04-01T01:40:24Z</dcterms:modified>
</cp:coreProperties>
</file>