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bookViews>
    <workbookView xWindow="-120" yWindow="-120" windowWidth="29040" windowHeight="15840"/>
  </bookViews>
  <sheets>
    <sheet name="12квОсв" sheetId="1" r:id="rId1"/>
  </sheets>
  <definedNames>
    <definedName name="_xlnm._FilterDatabase" localSheetId="0" hidden="1">'12квОсв'!$A$19:$V$136</definedName>
    <definedName name="Z_500C2F4F_1743_499A_A051_20565DBF52B2_.wvu.PrintArea" localSheetId="0" hidden="1">'12квОсв'!$A$1:$V$135</definedName>
    <definedName name="_xlnm.Print_Area" localSheetId="0">'12квОсв'!$A$1:$V$136</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0" i="1" l="1"/>
  <c r="U30" i="1"/>
  <c r="T31" i="1"/>
  <c r="U31" i="1"/>
  <c r="T32" i="1"/>
  <c r="U32" i="1"/>
  <c r="T34" i="1"/>
  <c r="U34" i="1"/>
  <c r="T35" i="1"/>
  <c r="U35" i="1"/>
  <c r="T44" i="1"/>
  <c r="U44" i="1"/>
  <c r="T46" i="1"/>
  <c r="U46" i="1"/>
  <c r="T106" i="1"/>
  <c r="U106" i="1"/>
  <c r="T112" i="1"/>
  <c r="U112" i="1"/>
  <c r="T113" i="1"/>
  <c r="U113" i="1"/>
  <c r="T114" i="1"/>
  <c r="U114" i="1"/>
  <c r="T115" i="1"/>
  <c r="U115" i="1"/>
  <c r="T116" i="1"/>
  <c r="U116" i="1"/>
  <c r="T117" i="1"/>
  <c r="U117" i="1"/>
  <c r="T118" i="1"/>
  <c r="U118" i="1"/>
  <c r="T121" i="1"/>
  <c r="U121" i="1"/>
  <c r="T123" i="1"/>
  <c r="U123" i="1"/>
  <c r="T124" i="1"/>
  <c r="U124" i="1"/>
  <c r="T128" i="1"/>
  <c r="U128" i="1"/>
  <c r="Q107" i="1" l="1"/>
  <c r="D107" i="1"/>
  <c r="F107" i="1" l="1"/>
  <c r="Q129" i="1" l="1"/>
  <c r="E107" i="1" l="1"/>
  <c r="G107" i="1"/>
  <c r="E105" i="1" l="1"/>
  <c r="G129" i="1" l="1"/>
  <c r="E129" i="1"/>
  <c r="E64" i="1"/>
  <c r="E47" i="1"/>
  <c r="E61" i="1"/>
  <c r="F129" i="1" l="1"/>
  <c r="D129" i="1"/>
  <c r="F122" i="1"/>
  <c r="F25" i="1"/>
  <c r="R43" i="1"/>
  <c r="R42" i="1" s="1"/>
  <c r="R41" i="1" s="1"/>
  <c r="R40" i="1" s="1"/>
  <c r="R39" i="1" s="1"/>
  <c r="R38" i="1" s="1"/>
  <c r="R37" i="1" s="1"/>
  <c r="R36" i="1" s="1"/>
  <c r="R33" i="1"/>
  <c r="I46" i="1" l="1"/>
  <c r="I106" i="1" l="1"/>
  <c r="Q25" i="1"/>
  <c r="Q29" i="1"/>
  <c r="Q33" i="1"/>
  <c r="Q43" i="1"/>
  <c r="Q42" i="1" s="1"/>
  <c r="Q41" i="1" s="1"/>
  <c r="Q40" i="1" s="1"/>
  <c r="Q39" i="1" s="1"/>
  <c r="Q38" i="1" s="1"/>
  <c r="Q37" i="1" s="1"/>
  <c r="Q36" i="1" s="1"/>
  <c r="Q61" i="1" l="1"/>
  <c r="Q47" i="1"/>
  <c r="Q45" i="1" s="1"/>
  <c r="Q28" i="1" s="1"/>
  <c r="Q21" i="1" s="1"/>
  <c r="Q64" i="1" l="1"/>
  <c r="Q60" i="1" s="1"/>
  <c r="Q105" i="1"/>
  <c r="R25" i="1"/>
  <c r="F26" i="1"/>
  <c r="F110" i="1"/>
  <c r="F109" i="1" s="1"/>
  <c r="F64" i="1"/>
  <c r="F61" i="1"/>
  <c r="F60" i="1" l="1"/>
  <c r="F105" i="1"/>
  <c r="F125" i="1"/>
  <c r="F24" i="1" s="1"/>
  <c r="Q26" i="1"/>
  <c r="G105" i="1"/>
  <c r="F59" i="1" l="1"/>
  <c r="F22" i="1" s="1"/>
  <c r="Q125" i="1"/>
  <c r="Q24" i="1" s="1"/>
  <c r="Q122" i="1"/>
  <c r="Q23" i="1" s="1"/>
  <c r="R122" i="1"/>
  <c r="R23" i="1" s="1"/>
  <c r="Q120" i="1"/>
  <c r="Q119" i="1" s="1"/>
  <c r="R120" i="1"/>
  <c r="R119" i="1" s="1"/>
  <c r="Q110" i="1"/>
  <c r="Q109" i="1" s="1"/>
  <c r="S43" i="1"/>
  <c r="S42" i="1" s="1"/>
  <c r="S41" i="1" s="1"/>
  <c r="S40" i="1" s="1"/>
  <c r="S39" i="1" s="1"/>
  <c r="S38" i="1" s="1"/>
  <c r="S37" i="1" s="1"/>
  <c r="S36" i="1" s="1"/>
  <c r="S33" i="1"/>
  <c r="R29" i="1"/>
  <c r="S29" i="1"/>
  <c r="L25" i="1" l="1"/>
  <c r="M25" i="1"/>
  <c r="N25" i="1"/>
  <c r="O25" i="1"/>
  <c r="P25" i="1"/>
  <c r="K25" i="1"/>
  <c r="M29" i="1"/>
  <c r="K122" i="1"/>
  <c r="L122" i="1"/>
  <c r="L23" i="1" s="1"/>
  <c r="M122" i="1"/>
  <c r="M23" i="1" s="1"/>
  <c r="N122" i="1"/>
  <c r="N23" i="1" s="1"/>
  <c r="O122" i="1"/>
  <c r="O23" i="1" s="1"/>
  <c r="P122" i="1"/>
  <c r="P23" i="1" s="1"/>
  <c r="J122" i="1"/>
  <c r="K120" i="1"/>
  <c r="L120" i="1"/>
  <c r="L119" i="1" s="1"/>
  <c r="M120" i="1"/>
  <c r="M119" i="1" s="1"/>
  <c r="N120" i="1"/>
  <c r="N119" i="1" s="1"/>
  <c r="O120" i="1"/>
  <c r="O119" i="1" s="1"/>
  <c r="P120" i="1"/>
  <c r="P119" i="1" s="1"/>
  <c r="J120" i="1"/>
  <c r="Q59" i="1"/>
  <c r="K43" i="1"/>
  <c r="L43" i="1"/>
  <c r="L42" i="1" s="1"/>
  <c r="L41" i="1" s="1"/>
  <c r="M43" i="1"/>
  <c r="M42" i="1" s="1"/>
  <c r="M41" i="1" s="1"/>
  <c r="N43" i="1"/>
  <c r="N42" i="1" s="1"/>
  <c r="N41" i="1" s="1"/>
  <c r="O43" i="1"/>
  <c r="O42" i="1" s="1"/>
  <c r="O41" i="1" s="1"/>
  <c r="P43" i="1"/>
  <c r="P42" i="1" s="1"/>
  <c r="P41" i="1" s="1"/>
  <c r="J43" i="1"/>
  <c r="M36" i="1"/>
  <c r="O36" i="1"/>
  <c r="I35" i="1"/>
  <c r="O33" i="1"/>
  <c r="L33" i="1"/>
  <c r="M33" i="1"/>
  <c r="N33" i="1"/>
  <c r="P29" i="1"/>
  <c r="L29" i="1"/>
  <c r="N29" i="1"/>
  <c r="O29" i="1"/>
  <c r="U120" i="1" l="1"/>
  <c r="U43" i="1"/>
  <c r="T120" i="1"/>
  <c r="T43" i="1"/>
  <c r="J23" i="1"/>
  <c r="U23" i="1" s="1"/>
  <c r="U122" i="1"/>
  <c r="T122" i="1"/>
  <c r="Q22" i="1"/>
  <c r="Q20" i="1" s="1"/>
  <c r="Q27" i="1"/>
  <c r="J119" i="1"/>
  <c r="U119" i="1" s="1"/>
  <c r="K42" i="1"/>
  <c r="J42" i="1"/>
  <c r="U42" i="1" s="1"/>
  <c r="K119" i="1"/>
  <c r="K23" i="1"/>
  <c r="K29" i="1"/>
  <c r="K33" i="1"/>
  <c r="T23" i="1" l="1"/>
  <c r="T119" i="1"/>
  <c r="T42" i="1"/>
  <c r="J41" i="1"/>
  <c r="U41" i="1" s="1"/>
  <c r="K41" i="1"/>
  <c r="T41" i="1" l="1"/>
  <c r="K40" i="1"/>
  <c r="P40" i="1"/>
  <c r="P39" i="1" s="1"/>
  <c r="P38" i="1" s="1"/>
  <c r="P37" i="1" s="1"/>
  <c r="P36" i="1" s="1"/>
  <c r="N40" i="1"/>
  <c r="N39" i="1" s="1"/>
  <c r="N38" i="1" s="1"/>
  <c r="N37" i="1" s="1"/>
  <c r="N36" i="1" s="1"/>
  <c r="L40" i="1"/>
  <c r="L39" i="1" s="1"/>
  <c r="I128" i="1"/>
  <c r="I124" i="1"/>
  <c r="I123" i="1"/>
  <c r="I121" i="1"/>
  <c r="I120" i="1"/>
  <c r="I119" i="1"/>
  <c r="I117" i="1"/>
  <c r="I116" i="1"/>
  <c r="I115" i="1"/>
  <c r="I114" i="1"/>
  <c r="I113" i="1"/>
  <c r="I112" i="1"/>
  <c r="S46" i="1"/>
  <c r="I44" i="1"/>
  <c r="I43" i="1"/>
  <c r="I42" i="1"/>
  <c r="I41" i="1"/>
  <c r="I34" i="1"/>
  <c r="I32" i="1"/>
  <c r="I31" i="1"/>
  <c r="I30" i="1"/>
  <c r="G40" i="1"/>
  <c r="G39" i="1" s="1"/>
  <c r="G38" i="1" s="1"/>
  <c r="G37" i="1" s="1"/>
  <c r="G36" i="1" s="1"/>
  <c r="G33" i="1"/>
  <c r="G29" i="1"/>
  <c r="G25" i="1"/>
  <c r="G23" i="1"/>
  <c r="D40" i="1"/>
  <c r="D39" i="1" s="1"/>
  <c r="D38" i="1" s="1"/>
  <c r="D37" i="1" s="1"/>
  <c r="D36" i="1" s="1"/>
  <c r="D33" i="1"/>
  <c r="D29" i="1"/>
  <c r="D25" i="1"/>
  <c r="D23" i="1"/>
  <c r="I40" i="1" l="1"/>
  <c r="K39" i="1"/>
  <c r="D110" i="1"/>
  <c r="D109" i="1" s="1"/>
  <c r="D125" i="1"/>
  <c r="D24" i="1" s="1"/>
  <c r="D47" i="1"/>
  <c r="D45" i="1" s="1"/>
  <c r="D28" i="1" s="1"/>
  <c r="D21" i="1" s="1"/>
  <c r="D64" i="1"/>
  <c r="D61" i="1"/>
  <c r="D26" i="1"/>
  <c r="H30" i="1"/>
  <c r="J33" i="1"/>
  <c r="H41" i="1"/>
  <c r="H46" i="1"/>
  <c r="H112" i="1"/>
  <c r="H116" i="1"/>
  <c r="H120" i="1"/>
  <c r="H124" i="1"/>
  <c r="H44" i="1"/>
  <c r="H32" i="1"/>
  <c r="H42" i="1"/>
  <c r="H113" i="1"/>
  <c r="H117" i="1"/>
  <c r="H121" i="1"/>
  <c r="J40" i="1"/>
  <c r="U40" i="1" s="1"/>
  <c r="H115" i="1"/>
  <c r="H119" i="1"/>
  <c r="H123" i="1"/>
  <c r="H128" i="1"/>
  <c r="J25" i="1"/>
  <c r="H34" i="1"/>
  <c r="H43" i="1"/>
  <c r="J29" i="1"/>
  <c r="H31" i="1"/>
  <c r="H114" i="1"/>
  <c r="H118" i="1"/>
  <c r="H122" i="1"/>
  <c r="L38" i="1"/>
  <c r="U29" i="1" l="1"/>
  <c r="T29" i="1"/>
  <c r="U33" i="1"/>
  <c r="T33" i="1"/>
  <c r="U25" i="1"/>
  <c r="T25" i="1"/>
  <c r="T40" i="1"/>
  <c r="K38" i="1"/>
  <c r="I39" i="1"/>
  <c r="H40" i="1"/>
  <c r="H23" i="1"/>
  <c r="D60" i="1"/>
  <c r="D59" i="1" s="1"/>
  <c r="D22" i="1" s="1"/>
  <c r="D20" i="1" s="1"/>
  <c r="H25" i="1"/>
  <c r="J39" i="1"/>
  <c r="U39" i="1" s="1"/>
  <c r="H29" i="1"/>
  <c r="L37" i="1"/>
  <c r="L36" i="1" s="1"/>
  <c r="T39" i="1" l="1"/>
  <c r="I38" i="1"/>
  <c r="K37" i="1"/>
  <c r="D27" i="1"/>
  <c r="H39" i="1"/>
  <c r="J38" i="1"/>
  <c r="U38" i="1" s="1"/>
  <c r="E40" i="1"/>
  <c r="E39" i="1" s="1"/>
  <c r="E38" i="1" s="1"/>
  <c r="E37" i="1" s="1"/>
  <c r="E36" i="1" s="1"/>
  <c r="E33" i="1"/>
  <c r="E29" i="1"/>
  <c r="E25" i="1"/>
  <c r="E23" i="1"/>
  <c r="T38" i="1" l="1"/>
  <c r="K36" i="1"/>
  <c r="I37" i="1"/>
  <c r="J37" i="1"/>
  <c r="U37" i="1" s="1"/>
  <c r="H38" i="1"/>
  <c r="T37" i="1" l="1"/>
  <c r="J36" i="1"/>
  <c r="U36" i="1" s="1"/>
  <c r="H37" i="1"/>
  <c r="T36" i="1" l="1"/>
  <c r="H36" i="1"/>
  <c r="S124" i="1" l="1"/>
  <c r="F118" i="1"/>
  <c r="I118" i="1" l="1"/>
  <c r="S118" i="1" s="1"/>
  <c r="S121" i="1"/>
  <c r="S120" i="1" s="1"/>
  <c r="S119" i="1" s="1"/>
  <c r="S117" i="1"/>
  <c r="S116" i="1"/>
  <c r="S115" i="1"/>
  <c r="S114" i="1"/>
  <c r="S113" i="1"/>
  <c r="S112" i="1"/>
  <c r="S123" i="1" l="1"/>
  <c r="S122" i="1" s="1"/>
  <c r="F36" i="1" l="1"/>
  <c r="F33" i="1"/>
  <c r="F29" i="1"/>
  <c r="I29" i="1" l="1"/>
  <c r="I36" i="1"/>
  <c r="I23" i="1" l="1"/>
  <c r="S23" i="1" s="1"/>
  <c r="I25" i="1"/>
  <c r="S25" i="1" s="1"/>
  <c r="B19" i="1" l="1"/>
  <c r="C19" i="1" s="1"/>
  <c r="D19" i="1" s="1"/>
  <c r="E19" i="1" s="1"/>
  <c r="F19" i="1" s="1"/>
  <c r="G19" i="1" s="1"/>
  <c r="H19" i="1" s="1"/>
  <c r="I19" i="1" s="1"/>
  <c r="J19" i="1" s="1"/>
  <c r="K19" i="1" s="1"/>
  <c r="L19" i="1" s="1"/>
  <c r="M19" i="1" s="1"/>
  <c r="N19" i="1" s="1"/>
  <c r="O19" i="1" s="1"/>
  <c r="P19" i="1" s="1"/>
  <c r="Q19" i="1" s="1"/>
  <c r="R19" i="1" s="1"/>
  <c r="S19" i="1" s="1"/>
  <c r="T19" i="1" s="1"/>
  <c r="U19" i="1" s="1"/>
  <c r="V19" i="1" s="1"/>
  <c r="I122" i="1" l="1"/>
  <c r="E45" i="1" l="1"/>
  <c r="E28" i="1" s="1"/>
  <c r="E110" i="1"/>
  <c r="E109" i="1" s="1"/>
  <c r="E26" i="1"/>
  <c r="E125" i="1"/>
  <c r="E24" i="1" s="1"/>
  <c r="E60" i="1" l="1"/>
  <c r="E59" i="1" s="1"/>
  <c r="E22" i="1" s="1"/>
  <c r="G47" i="1"/>
  <c r="G125" i="1"/>
  <c r="E21" i="1"/>
  <c r="G110" i="1"/>
  <c r="G64" i="1"/>
  <c r="G61" i="1"/>
  <c r="F47" i="1"/>
  <c r="F45" i="1" s="1"/>
  <c r="F28" i="1" s="1"/>
  <c r="F21" i="1" s="1"/>
  <c r="F23" i="1" l="1"/>
  <c r="F20" i="1" s="1"/>
  <c r="E20" i="1"/>
  <c r="E27" i="1"/>
  <c r="G24" i="1"/>
  <c r="G60" i="1"/>
  <c r="G109" i="1"/>
  <c r="G26" i="1"/>
  <c r="G45" i="1"/>
  <c r="G59" i="1" l="1"/>
  <c r="G28" i="1"/>
  <c r="G21" i="1" l="1"/>
  <c r="G27" i="1"/>
  <c r="G22" i="1"/>
  <c r="G20" i="1" l="1"/>
  <c r="I33" i="1"/>
  <c r="H35" i="1"/>
  <c r="P33" i="1"/>
  <c r="H33" i="1" l="1"/>
  <c r="H106" i="1" l="1"/>
  <c r="O61" i="1" l="1"/>
  <c r="M107" i="1"/>
  <c r="M105" i="1" s="1"/>
  <c r="M125" i="1"/>
  <c r="M24" i="1" s="1"/>
  <c r="M110" i="1"/>
  <c r="M109" i="1" s="1"/>
  <c r="K107" i="1"/>
  <c r="K105" i="1" s="1"/>
  <c r="K125" i="1"/>
  <c r="K24" i="1" s="1"/>
  <c r="K110" i="1"/>
  <c r="K109" i="1" s="1"/>
  <c r="I102" i="1"/>
  <c r="S102" i="1" s="1"/>
  <c r="R102" i="1" s="1"/>
  <c r="I104" i="1"/>
  <c r="S104" i="1" s="1"/>
  <c r="R104" i="1" s="1"/>
  <c r="M47" i="1" l="1"/>
  <c r="M45" i="1" s="1"/>
  <c r="M28" i="1" s="1"/>
  <c r="M21" i="1" s="1"/>
  <c r="K129" i="1"/>
  <c r="K26" i="1" s="1"/>
  <c r="I63" i="1"/>
  <c r="S63" i="1" s="1"/>
  <c r="R63" i="1" s="1"/>
  <c r="M61" i="1"/>
  <c r="I136" i="1"/>
  <c r="S136" i="1" s="1"/>
  <c r="R136" i="1" s="1"/>
  <c r="I62" i="1"/>
  <c r="S62" i="1" s="1"/>
  <c r="R62" i="1" s="1"/>
  <c r="I70" i="1"/>
  <c r="S70" i="1" s="1"/>
  <c r="R70" i="1" s="1"/>
  <c r="I90" i="1"/>
  <c r="S90" i="1" s="1"/>
  <c r="R90" i="1" s="1"/>
  <c r="I98" i="1"/>
  <c r="S98" i="1" s="1"/>
  <c r="R98" i="1" s="1"/>
  <c r="I100" i="1"/>
  <c r="S100" i="1" s="1"/>
  <c r="R100" i="1" s="1"/>
  <c r="I66" i="1"/>
  <c r="S66" i="1" s="1"/>
  <c r="R66" i="1" s="1"/>
  <c r="I68" i="1"/>
  <c r="S68" i="1" s="1"/>
  <c r="R68" i="1" s="1"/>
  <c r="I58" i="1"/>
  <c r="S58" i="1" s="1"/>
  <c r="R58" i="1" s="1"/>
  <c r="I67" i="1"/>
  <c r="S67" i="1" s="1"/>
  <c r="R67" i="1" s="1"/>
  <c r="I50" i="1"/>
  <c r="S50" i="1" s="1"/>
  <c r="R50" i="1" s="1"/>
  <c r="I135" i="1"/>
  <c r="S135" i="1" s="1"/>
  <c r="R135" i="1" s="1"/>
  <c r="I96" i="1"/>
  <c r="S96" i="1" s="1"/>
  <c r="R96" i="1" s="1"/>
  <c r="K47" i="1"/>
  <c r="K45" i="1" s="1"/>
  <c r="K28" i="1" s="1"/>
  <c r="M129" i="1"/>
  <c r="M26" i="1" s="1"/>
  <c r="K61" i="1"/>
  <c r="I101" i="1"/>
  <c r="S101" i="1" s="1"/>
  <c r="R101" i="1" s="1"/>
  <c r="I69" i="1"/>
  <c r="S69" i="1" s="1"/>
  <c r="R69" i="1" s="1"/>
  <c r="I92" i="1"/>
  <c r="S92" i="1" s="1"/>
  <c r="R92" i="1" s="1"/>
  <c r="I79" i="1"/>
  <c r="S79" i="1" s="1"/>
  <c r="R79" i="1" s="1"/>
  <c r="I83" i="1"/>
  <c r="S83" i="1" s="1"/>
  <c r="R83" i="1" s="1"/>
  <c r="I86" i="1"/>
  <c r="S86" i="1" s="1"/>
  <c r="R86" i="1" s="1"/>
  <c r="I127" i="1"/>
  <c r="S127" i="1" s="1"/>
  <c r="O125" i="1"/>
  <c r="I88" i="1"/>
  <c r="S88" i="1" s="1"/>
  <c r="R88" i="1" s="1"/>
  <c r="I54" i="1"/>
  <c r="S54" i="1" s="1"/>
  <c r="R54" i="1" s="1"/>
  <c r="I97" i="1"/>
  <c r="S97" i="1" s="1"/>
  <c r="R97" i="1" s="1"/>
  <c r="I78" i="1"/>
  <c r="S78" i="1" s="1"/>
  <c r="R78" i="1" s="1"/>
  <c r="I82" i="1"/>
  <c r="S82" i="1" s="1"/>
  <c r="R82" i="1" s="1"/>
  <c r="I85" i="1"/>
  <c r="S85" i="1" s="1"/>
  <c r="R85" i="1" s="1"/>
  <c r="I71" i="1"/>
  <c r="S71" i="1" s="1"/>
  <c r="R71" i="1" s="1"/>
  <c r="I89" i="1"/>
  <c r="S89" i="1" s="1"/>
  <c r="R89" i="1" s="1"/>
  <c r="I93" i="1"/>
  <c r="S93" i="1" s="1"/>
  <c r="R93" i="1" s="1"/>
  <c r="I99" i="1"/>
  <c r="S99" i="1" s="1"/>
  <c r="R99" i="1" s="1"/>
  <c r="I52" i="1"/>
  <c r="S52" i="1" s="1"/>
  <c r="R52" i="1" s="1"/>
  <c r="I133" i="1"/>
  <c r="S133" i="1" s="1"/>
  <c r="R133" i="1" s="1"/>
  <c r="I108" i="1"/>
  <c r="O107" i="1"/>
  <c r="I94" i="1"/>
  <c r="S94" i="1" s="1"/>
  <c r="R94" i="1" s="1"/>
  <c r="I103" i="1"/>
  <c r="S103" i="1" s="1"/>
  <c r="R103" i="1" s="1"/>
  <c r="I49" i="1"/>
  <c r="S49" i="1" s="1"/>
  <c r="R49" i="1" s="1"/>
  <c r="I75" i="1"/>
  <c r="S75" i="1" s="1"/>
  <c r="R75" i="1" s="1"/>
  <c r="I134" i="1"/>
  <c r="S134" i="1" s="1"/>
  <c r="R134" i="1" s="1"/>
  <c r="I56" i="1"/>
  <c r="S56" i="1" s="1"/>
  <c r="R56" i="1" s="1"/>
  <c r="O47" i="1"/>
  <c r="I48" i="1"/>
  <c r="S48" i="1" s="1"/>
  <c r="R48" i="1" s="1"/>
  <c r="I51" i="1"/>
  <c r="I77" i="1"/>
  <c r="S77" i="1" s="1"/>
  <c r="R77" i="1" s="1"/>
  <c r="O129" i="1"/>
  <c r="I130" i="1"/>
  <c r="S130" i="1" s="1"/>
  <c r="I132" i="1"/>
  <c r="S132" i="1" s="1"/>
  <c r="R132" i="1" s="1"/>
  <c r="I95" i="1"/>
  <c r="S95" i="1" s="1"/>
  <c r="R95" i="1" s="1"/>
  <c r="I80" i="1"/>
  <c r="S80" i="1" s="1"/>
  <c r="R80" i="1" s="1"/>
  <c r="I126" i="1"/>
  <c r="S126" i="1" s="1"/>
  <c r="R126" i="1" s="1"/>
  <c r="I57" i="1"/>
  <c r="S57" i="1" s="1"/>
  <c r="R57" i="1" s="1"/>
  <c r="I73" i="1"/>
  <c r="S73" i="1" s="1"/>
  <c r="R73" i="1" s="1"/>
  <c r="I111" i="1"/>
  <c r="S111" i="1" s="1"/>
  <c r="O110" i="1"/>
  <c r="I81" i="1"/>
  <c r="S81" i="1" s="1"/>
  <c r="R81" i="1" s="1"/>
  <c r="I87" i="1"/>
  <c r="S87" i="1" s="1"/>
  <c r="R87" i="1" s="1"/>
  <c r="I53" i="1"/>
  <c r="S53" i="1" s="1"/>
  <c r="R53" i="1" s="1"/>
  <c r="I76" i="1"/>
  <c r="S76" i="1" s="1"/>
  <c r="R76" i="1" s="1"/>
  <c r="I84" i="1"/>
  <c r="S84" i="1" s="1"/>
  <c r="R84" i="1" s="1"/>
  <c r="I91" i="1"/>
  <c r="S91" i="1" s="1"/>
  <c r="R91" i="1" s="1"/>
  <c r="I55" i="1"/>
  <c r="S55" i="1" s="1"/>
  <c r="R55" i="1" s="1"/>
  <c r="I131" i="1"/>
  <c r="S131" i="1" s="1"/>
  <c r="R131" i="1" s="1"/>
  <c r="I72" i="1"/>
  <c r="S72" i="1" s="1"/>
  <c r="R72" i="1" s="1"/>
  <c r="I74" i="1"/>
  <c r="S74" i="1" s="1"/>
  <c r="R74" i="1" s="1"/>
  <c r="R61" i="1" l="1"/>
  <c r="S51" i="1"/>
  <c r="R51" i="1" s="1"/>
  <c r="R47" i="1" s="1"/>
  <c r="R45" i="1" s="1"/>
  <c r="R28" i="1" s="1"/>
  <c r="S61" i="1"/>
  <c r="I61" i="1"/>
  <c r="K21" i="1"/>
  <c r="I110" i="1"/>
  <c r="O109" i="1"/>
  <c r="S110" i="1"/>
  <c r="S109" i="1" s="1"/>
  <c r="R111" i="1"/>
  <c r="R110" i="1" s="1"/>
  <c r="R109" i="1" s="1"/>
  <c r="O105" i="1"/>
  <c r="O24" i="1"/>
  <c r="I125" i="1"/>
  <c r="S129" i="1"/>
  <c r="R130" i="1"/>
  <c r="R129" i="1" s="1"/>
  <c r="R26" i="1" s="1"/>
  <c r="O45" i="1"/>
  <c r="I47" i="1"/>
  <c r="S47" i="1" s="1"/>
  <c r="S45" i="1" s="1"/>
  <c r="S28" i="1" s="1"/>
  <c r="S108" i="1"/>
  <c r="R108" i="1" s="1"/>
  <c r="R107" i="1" s="1"/>
  <c r="R106" i="1" s="1"/>
  <c r="R105" i="1" s="1"/>
  <c r="I107" i="1"/>
  <c r="S125" i="1"/>
  <c r="R127" i="1"/>
  <c r="R125" i="1" s="1"/>
  <c r="R24" i="1" s="1"/>
  <c r="O26" i="1"/>
  <c r="I129" i="1"/>
  <c r="R21" i="1" l="1"/>
  <c r="S107" i="1"/>
  <c r="S105" i="1" s="1"/>
  <c r="I105" i="1"/>
  <c r="O28" i="1"/>
  <c r="I45" i="1"/>
  <c r="I109" i="1"/>
  <c r="I26" i="1"/>
  <c r="S26" i="1" s="1"/>
  <c r="I24" i="1"/>
  <c r="S24" i="1" s="1"/>
  <c r="O21" i="1" l="1"/>
  <c r="I28" i="1"/>
  <c r="I21" i="1" l="1"/>
  <c r="S21" i="1" s="1"/>
  <c r="M64" i="1" l="1"/>
  <c r="M60" i="1" s="1"/>
  <c r="M59" i="1" s="1"/>
  <c r="K64" i="1"/>
  <c r="K60" i="1" s="1"/>
  <c r="K59" i="1" s="1"/>
  <c r="K22" i="1" l="1"/>
  <c r="K20" i="1" s="1"/>
  <c r="K27" i="1"/>
  <c r="M22" i="1"/>
  <c r="M20" i="1" s="1"/>
  <c r="M27" i="1"/>
  <c r="I65" i="1"/>
  <c r="S65" i="1" s="1"/>
  <c r="O64" i="1"/>
  <c r="I64" i="1" l="1"/>
  <c r="O60" i="1"/>
  <c r="S64" i="1"/>
  <c r="S60" i="1" s="1"/>
  <c r="S59" i="1" s="1"/>
  <c r="S27" i="1" s="1"/>
  <c r="R65" i="1"/>
  <c r="R64" i="1" s="1"/>
  <c r="R60" i="1" s="1"/>
  <c r="R59" i="1" s="1"/>
  <c r="R22" i="1" l="1"/>
  <c r="R20" i="1" s="1"/>
  <c r="R27" i="1"/>
  <c r="O59" i="1"/>
  <c r="I60" i="1"/>
  <c r="O22" i="1" l="1"/>
  <c r="I59" i="1"/>
  <c r="O27" i="1"/>
  <c r="I27" i="1" l="1"/>
  <c r="I22" i="1"/>
  <c r="S22" i="1" s="1"/>
  <c r="O20" i="1"/>
  <c r="I20" i="1" l="1"/>
  <c r="S20" i="1" l="1"/>
  <c r="L110" i="1" l="1"/>
  <c r="L109" i="1" s="1"/>
  <c r="N110" i="1"/>
  <c r="N109" i="1" s="1"/>
  <c r="P110" i="1"/>
  <c r="P109" i="1" s="1"/>
  <c r="L125" i="1"/>
  <c r="L24" i="1" s="1"/>
  <c r="N125" i="1"/>
  <c r="N24" i="1" s="1"/>
  <c r="L107" i="1"/>
  <c r="L105" i="1" s="1"/>
  <c r="N107" i="1"/>
  <c r="N105" i="1" s="1"/>
  <c r="P107" i="1"/>
  <c r="P105" i="1" s="1"/>
  <c r="P125" i="1" l="1"/>
  <c r="P24" i="1" s="1"/>
  <c r="T51" i="1"/>
  <c r="L129" i="1"/>
  <c r="L26" i="1" s="1"/>
  <c r="L47" i="1"/>
  <c r="L45" i="1" s="1"/>
  <c r="L28" i="1" s="1"/>
  <c r="L21" i="1" s="1"/>
  <c r="L61" i="1"/>
  <c r="U104" i="1"/>
  <c r="H104" i="1"/>
  <c r="T104" i="1"/>
  <c r="U103" i="1"/>
  <c r="H103" i="1"/>
  <c r="T103" i="1"/>
  <c r="H102" i="1"/>
  <c r="U102" i="1"/>
  <c r="T102" i="1"/>
  <c r="U101" i="1"/>
  <c r="H101" i="1"/>
  <c r="T101" i="1"/>
  <c r="U100" i="1"/>
  <c r="H100" i="1"/>
  <c r="T100" i="1"/>
  <c r="U99" i="1"/>
  <c r="H99" i="1"/>
  <c r="T99" i="1"/>
  <c r="H98" i="1"/>
  <c r="U98" i="1"/>
  <c r="T98" i="1"/>
  <c r="U97" i="1"/>
  <c r="H97" i="1"/>
  <c r="T97" i="1"/>
  <c r="H56" i="1"/>
  <c r="T56" i="1"/>
  <c r="U56" i="1" s="1"/>
  <c r="H55" i="1"/>
  <c r="U55" i="1"/>
  <c r="T55" i="1"/>
  <c r="U96" i="1"/>
  <c r="H96" i="1"/>
  <c r="T96" i="1"/>
  <c r="U95" i="1"/>
  <c r="H95" i="1"/>
  <c r="T95" i="1"/>
  <c r="U94" i="1"/>
  <c r="H94" i="1"/>
  <c r="T94" i="1"/>
  <c r="H93" i="1"/>
  <c r="U93" i="1"/>
  <c r="T93" i="1"/>
  <c r="U92" i="1"/>
  <c r="H92" i="1"/>
  <c r="T92" i="1"/>
  <c r="U91" i="1"/>
  <c r="H91" i="1"/>
  <c r="T91" i="1"/>
  <c r="U90" i="1"/>
  <c r="H90" i="1"/>
  <c r="T90" i="1"/>
  <c r="H89" i="1"/>
  <c r="U89" i="1"/>
  <c r="T89" i="1"/>
  <c r="H108" i="1"/>
  <c r="H107" i="1" s="1"/>
  <c r="H105" i="1" s="1"/>
  <c r="U108" i="1"/>
  <c r="J107" i="1"/>
  <c r="T108" i="1"/>
  <c r="H54" i="1"/>
  <c r="T54" i="1"/>
  <c r="U54" i="1" s="1"/>
  <c r="U135" i="1"/>
  <c r="H135" i="1"/>
  <c r="T135" i="1"/>
  <c r="H53" i="1"/>
  <c r="U53" i="1"/>
  <c r="T53" i="1"/>
  <c r="U134" i="1"/>
  <c r="H134" i="1"/>
  <c r="T134" i="1"/>
  <c r="H88" i="1"/>
  <c r="T88" i="1"/>
  <c r="U88" i="1" s="1"/>
  <c r="H133" i="1"/>
  <c r="U133" i="1"/>
  <c r="T133" i="1"/>
  <c r="U132" i="1"/>
  <c r="H132" i="1"/>
  <c r="T132" i="1"/>
  <c r="U131" i="1"/>
  <c r="H131" i="1"/>
  <c r="T131" i="1"/>
  <c r="U127" i="1"/>
  <c r="J125" i="1"/>
  <c r="H127" i="1"/>
  <c r="T127" i="1"/>
  <c r="H126" i="1"/>
  <c r="T126" i="1"/>
  <c r="U126" i="1" s="1"/>
  <c r="U87" i="1"/>
  <c r="H87" i="1"/>
  <c r="T87" i="1"/>
  <c r="H52" i="1"/>
  <c r="T52" i="1"/>
  <c r="U52" i="1" s="1"/>
  <c r="H86" i="1"/>
  <c r="T86" i="1"/>
  <c r="U86" i="1" s="1"/>
  <c r="U85" i="1"/>
  <c r="H85" i="1"/>
  <c r="T85" i="1"/>
  <c r="U130" i="1"/>
  <c r="J129" i="1"/>
  <c r="H130" i="1"/>
  <c r="T130" i="1"/>
  <c r="H84" i="1"/>
  <c r="T84" i="1"/>
  <c r="U84" i="1" s="1"/>
  <c r="H83" i="1"/>
  <c r="T83" i="1"/>
  <c r="U83" i="1" s="1"/>
  <c r="H82" i="1"/>
  <c r="T82" i="1"/>
  <c r="U82" i="1" s="1"/>
  <c r="U81" i="1"/>
  <c r="H81" i="1"/>
  <c r="T81" i="1"/>
  <c r="U80" i="1"/>
  <c r="H80" i="1"/>
  <c r="T80" i="1"/>
  <c r="U79" i="1"/>
  <c r="H79" i="1"/>
  <c r="T79" i="1"/>
  <c r="H78" i="1"/>
  <c r="T78" i="1"/>
  <c r="U78" i="1" s="1"/>
  <c r="U77" i="1"/>
  <c r="H77" i="1"/>
  <c r="T77" i="1"/>
  <c r="H76" i="1"/>
  <c r="T76" i="1"/>
  <c r="U76" i="1" s="1"/>
  <c r="H48" i="1"/>
  <c r="J47" i="1"/>
  <c r="T48" i="1"/>
  <c r="U48" i="1" s="1"/>
  <c r="H75" i="1"/>
  <c r="T75" i="1"/>
  <c r="U75" i="1" s="1"/>
  <c r="H111" i="1"/>
  <c r="J110" i="1"/>
  <c r="T111" i="1"/>
  <c r="U111" i="1" s="1"/>
  <c r="U74" i="1"/>
  <c r="H74" i="1"/>
  <c r="T74" i="1"/>
  <c r="H73" i="1"/>
  <c r="T73" i="1"/>
  <c r="U73" i="1" s="1"/>
  <c r="H49" i="1"/>
  <c r="T49" i="1"/>
  <c r="U49" i="1" s="1"/>
  <c r="H51" i="1"/>
  <c r="U51" i="1"/>
  <c r="H72" i="1"/>
  <c r="T72" i="1"/>
  <c r="U72" i="1" s="1"/>
  <c r="H71" i="1"/>
  <c r="T71" i="1"/>
  <c r="U71" i="1" s="1"/>
  <c r="H50" i="1"/>
  <c r="T50" i="1"/>
  <c r="U50" i="1" s="1"/>
  <c r="H70" i="1"/>
  <c r="T70" i="1"/>
  <c r="U70" i="1" s="1"/>
  <c r="H69" i="1"/>
  <c r="T69" i="1"/>
  <c r="U69" i="1" s="1"/>
  <c r="H68" i="1"/>
  <c r="T68" i="1"/>
  <c r="U68" i="1" s="1"/>
  <c r="H63" i="1"/>
  <c r="T63" i="1"/>
  <c r="U63" i="1" s="1"/>
  <c r="H62" i="1"/>
  <c r="J61" i="1"/>
  <c r="T62" i="1"/>
  <c r="U62" i="1" s="1"/>
  <c r="H67" i="1"/>
  <c r="T67" i="1"/>
  <c r="U67" i="1" s="1"/>
  <c r="H66" i="1"/>
  <c r="T66" i="1"/>
  <c r="U66" i="1" s="1"/>
  <c r="T136" i="1"/>
  <c r="U136" i="1" s="1"/>
  <c r="P129" i="1"/>
  <c r="P26" i="1" s="1"/>
  <c r="P47" i="1"/>
  <c r="P45" i="1" s="1"/>
  <c r="P28" i="1" s="1"/>
  <c r="P21" i="1" s="1"/>
  <c r="P61" i="1"/>
  <c r="H136" i="1"/>
  <c r="U58" i="1"/>
  <c r="H58" i="1"/>
  <c r="T58" i="1"/>
  <c r="U57" i="1"/>
  <c r="H57" i="1"/>
  <c r="T57" i="1"/>
  <c r="N129" i="1"/>
  <c r="N26" i="1" s="1"/>
  <c r="N47" i="1"/>
  <c r="N45" i="1" s="1"/>
  <c r="N28" i="1" s="1"/>
  <c r="N21" i="1" s="1"/>
  <c r="N61" i="1"/>
  <c r="H61" i="1" l="1"/>
  <c r="T61" i="1"/>
  <c r="U61" i="1" s="1"/>
  <c r="J24" i="1"/>
  <c r="H125" i="1"/>
  <c r="T125" i="1"/>
  <c r="U125" i="1" s="1"/>
  <c r="H47" i="1"/>
  <c r="J45" i="1"/>
  <c r="T47" i="1"/>
  <c r="U47" i="1" s="1"/>
  <c r="U107" i="1"/>
  <c r="J105" i="1"/>
  <c r="T107" i="1"/>
  <c r="H110" i="1"/>
  <c r="J109" i="1"/>
  <c r="T110" i="1"/>
  <c r="U110" i="1" s="1"/>
  <c r="J26" i="1"/>
  <c r="H129" i="1"/>
  <c r="T129" i="1"/>
  <c r="U129" i="1" s="1"/>
  <c r="H26" i="1" l="1"/>
  <c r="T26" i="1"/>
  <c r="U26" i="1" s="1"/>
  <c r="J28" i="1"/>
  <c r="H45" i="1"/>
  <c r="T45" i="1"/>
  <c r="U45" i="1" s="1"/>
  <c r="H24" i="1"/>
  <c r="T24" i="1"/>
  <c r="U24" i="1" s="1"/>
  <c r="U105" i="1"/>
  <c r="T105" i="1"/>
  <c r="H109" i="1"/>
  <c r="T109" i="1"/>
  <c r="U109" i="1" s="1"/>
  <c r="H28" i="1" l="1"/>
  <c r="J21" i="1"/>
  <c r="T28" i="1"/>
  <c r="U28" i="1" s="1"/>
  <c r="H21" i="1" l="1"/>
  <c r="T21" i="1"/>
  <c r="U21" i="1" s="1"/>
  <c r="L64" i="1" l="1"/>
  <c r="L60" i="1" s="1"/>
  <c r="L59" i="1" s="1"/>
  <c r="N64" i="1"/>
  <c r="N60" i="1" s="1"/>
  <c r="N59" i="1" s="1"/>
  <c r="P64" i="1"/>
  <c r="P60" i="1" s="1"/>
  <c r="P59" i="1" s="1"/>
  <c r="N22" i="1" l="1"/>
  <c r="N20" i="1" s="1"/>
  <c r="N27" i="1"/>
  <c r="L22" i="1"/>
  <c r="L20" i="1" s="1"/>
  <c r="L27" i="1"/>
  <c r="P22" i="1"/>
  <c r="P20" i="1" s="1"/>
  <c r="P27" i="1"/>
  <c r="H65" i="1" l="1"/>
  <c r="J64" i="1"/>
  <c r="T65" i="1"/>
  <c r="U65" i="1" s="1"/>
  <c r="H64" i="1" l="1"/>
  <c r="J60" i="1"/>
  <c r="T64" i="1"/>
  <c r="U64" i="1" s="1"/>
  <c r="J59" i="1" l="1"/>
  <c r="H60" i="1"/>
  <c r="T60" i="1"/>
  <c r="U60" i="1" s="1"/>
  <c r="J22" i="1" l="1"/>
  <c r="H59" i="1"/>
  <c r="J27" i="1"/>
  <c r="T59" i="1"/>
  <c r="U59" i="1" s="1"/>
  <c r="J20" i="1" l="1"/>
  <c r="H22" i="1"/>
  <c r="T22" i="1"/>
  <c r="U22" i="1" s="1"/>
  <c r="H27" i="1"/>
  <c r="T27" i="1"/>
  <c r="U27" i="1" s="1"/>
  <c r="H20" i="1" l="1"/>
  <c r="T20" i="1"/>
  <c r="U20" i="1" s="1"/>
</calcChain>
</file>

<file path=xl/sharedStrings.xml><?xml version="1.0" encoding="utf-8"?>
<sst xmlns="http://schemas.openxmlformats.org/spreadsheetml/2006/main" count="414" uniqueCount="272">
  <si>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</si>
  <si>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</si>
  <si>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</si>
  <si>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</si>
  <si>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</si>
  <si>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</si>
  <si>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</si>
  <si>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</si>
  <si>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</si>
  <si>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</si>
  <si>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Остаток освоения капитальных вложений 
на  конец отчетного периода,  
млн. рублей 
(без НДС) </t>
  </si>
  <si>
    <t>Отклонение от плана освоения по итогам отчетного периода</t>
  </si>
  <si>
    <t>Причины отклонений</t>
  </si>
  <si>
    <t>в базисном уровне цен</t>
  </si>
  <si>
    <t>в прогнозных ценах соответствующих лет</t>
  </si>
  <si>
    <t>Всего</t>
  </si>
  <si>
    <t>I квартал</t>
  </si>
  <si>
    <t>II квартал</t>
  </si>
  <si>
    <t>III квартал</t>
  </si>
  <si>
    <t>IV квартал</t>
  </si>
  <si>
    <t>План</t>
  </si>
  <si>
    <t xml:space="preserve">Факт </t>
  </si>
  <si>
    <t>млн. рублей
 (без НДС)</t>
  </si>
  <si>
    <t>%</t>
  </si>
  <si>
    <t>ВСЕГО по инвестиционной программе, в том числе:</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</si>
  <si>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</si>
  <si>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</si>
  <si>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</si>
  <si>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</si>
  <si>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</si>
  <si>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</si>
  <si>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</si>
  <si>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</si>
  <si>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</si>
  <si>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</si>
  <si>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</si>
  <si>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</si>
  <si>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</si>
  <si>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</si>
  <si>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</si>
  <si>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</si>
  <si>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</si>
  <si>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</si>
  <si>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</si>
  <si>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</si>
  <si>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</si>
  <si>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</si>
  <si>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</si>
  <si>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</si>
  <si>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</si>
  <si>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</si>
  <si>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</si>
  <si>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</si>
  <si>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</si>
  <si>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</si>
  <si>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</si>
  <si>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</si>
  <si>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</si>
  <si>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</si>
  <si>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</si>
  <si>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</si>
  <si>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</si>
  <si>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</si>
  <si>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</si>
  <si>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</si>
  <si>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</si>
  <si>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</si>
  <si>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</si>
  <si>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</si>
  <si>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</si>
  <si>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</si>
  <si>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</si>
  <si>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</si>
  <si>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</si>
  <si>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</si>
  <si>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</si>
  <si>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</si>
  <si>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</si>
  <si>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</si>
  <si>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</si>
  <si>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</si>
  <si>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</si>
  <si>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</si>
  <si>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</si>
  <si>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</si>
  <si>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</si>
  <si>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</si>
  <si>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</si>
  <si>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</si>
  <si>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</si>
  <si>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</si>
  <si>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</si>
  <si>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</si>
  <si>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</si>
  <si>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</si>
  <si>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</si>
  <si>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M_00.0009.000009</t>
  </si>
  <si>
    <t>M_00.0012.000012</t>
  </si>
  <si>
    <t>M_00.0014.000014</t>
  </si>
  <si>
    <t>M_00.0019.000019</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</si>
  <si>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</si>
  <si>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</si>
  <si>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</si>
  <si>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</si>
  <si>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</si>
  <si>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</si>
  <si>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</si>
  <si>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</si>
  <si>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</si>
  <si>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</si>
  <si>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</si>
  <si>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</si>
  <si>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</si>
  <si>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</si>
  <si>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</si>
  <si>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</si>
  <si>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</si>
  <si>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</si>
  <si>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</si>
  <si>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</si>
  <si>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</si>
  <si>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</si>
  <si>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</si>
  <si>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</si>
  <si>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</si>
  <si>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</si>
  <si>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</si>
  <si>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</si>
  <si>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</si>
  <si>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</si>
  <si>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</si>
  <si>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</si>
  <si>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</si>
  <si>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</si>
  <si>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</si>
  <si>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</si>
  <si>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</si>
  <si>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</si>
  <si>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</si>
  <si>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</si>
  <si>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</si>
  <si>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</si>
  <si>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</si>
  <si>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</si>
  <si>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</si>
  <si>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</si>
  <si>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</si>
  <si>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</si>
  <si>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</si>
  <si>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</si>
  <si>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</si>
  <si>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</si>
  <si>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</si>
  <si>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</si>
  <si>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</si>
  <si>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</si>
  <si>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</si>
  <si>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</si>
  <si>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</si>
  <si>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</si>
  <si>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</si>
  <si>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</si>
  <si>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</si>
  <si>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</si>
  <si>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</si>
  <si>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</si>
  <si>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</si>
  <si>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</si>
  <si>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</si>
  <si>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</si>
  <si>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</si>
  <si>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</si>
  <si>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</si>
  <si>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</si>
  <si>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</si>
  <si>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</si>
  <si>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</si>
  <si>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</si>
  <si>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</si>
  <si>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</si>
  <si>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</si>
  <si>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</si>
  <si>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</si>
  <si>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</si>
  <si>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</si>
  <si>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</si>
  <si>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</si>
  <si>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</si>
  <si>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</si>
  <si>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</si>
  <si>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</si>
  <si>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</si>
  <si>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</si>
  <si>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</si>
  <si>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</si>
  <si>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</si>
  <si>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</si>
  <si>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</si>
  <si>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r>
      <t xml:space="preserve">Отчет о реализации инвестиционной программы </t>
    </r>
    <r>
      <rPr>
        <u/>
        <sz val="14"/>
        <rFont val="Times New Roman"/>
        <family val="1"/>
        <charset val="204"/>
      </rPr>
      <t xml:space="preserve"> Акционерного общества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</si>
  <si>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</si>
  <si>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</si>
  <si>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</si>
  <si>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</si>
  <si>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</si>
  <si>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</si>
  <si>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</si>
  <si>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</si>
  <si>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</si>
  <si>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</si>
  <si>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</si>
  <si>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</si>
  <si>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</si>
  <si>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</si>
  <si>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</si>
  <si>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</si>
  <si>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</si>
  <si>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</si>
  <si>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</si>
  <si>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</si>
  <si>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</si>
  <si>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</si>
  <si>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</si>
  <si>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</si>
  <si>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</si>
  <si>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</si>
  <si>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</si>
  <si>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</si>
  <si>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</si>
  <si>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</si>
  <si>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</si>
  <si>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</si>
  <si>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</si>
  <si>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</si>
  <si>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 xml:space="preserve">Фактический объем освоения капитальных вложений на  01.01.2024 года в прогнозных ценах соответствующих лет, млн. рублей 
(без НДС) </t>
  </si>
  <si>
    <t xml:space="preserve">Остаток освоения капитальных вложений 
на  01.01.2024 года,  
млн. рублей 
(без НДС) </t>
  </si>
  <si>
    <t xml:space="preserve">Освоение капитальных вложений года 2024, млн. рублей (без НДС) </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</si>
  <si>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</si>
  <si>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</si>
  <si>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</si>
  <si>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</si>
  <si>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</si>
  <si>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</si>
  <si>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</si>
  <si>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</si>
  <si>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</si>
  <si>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</si>
  <si>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</si>
  <si>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</si>
  <si>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</si>
  <si>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</si>
  <si>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</si>
  <si>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</si>
  <si>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</si>
  <si>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</si>
  <si>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</si>
  <si>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</si>
  <si>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</si>
  <si>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</si>
  <si>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</si>
  <si>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</si>
  <si>
    <t>Отклонение обусловлено наличием экономии по факту исполнения договора</t>
  </si>
  <si>
    <t>Отклонение обусловлено перераспредлением капитализируемых затрат по проектам</t>
  </si>
  <si>
    <t xml:space="preserve"> Отклонение обусловлено корректировкой технических решений по прохождению лотковой трассы, и как следствие смещение срока исполнения договора подряда</t>
  </si>
  <si>
    <t>Отклонение обусловлено необходимостью уточнения стоимости НМЦД с учетом исполнения обязательств по договору ТП с АО "РЭС" №434/7700060  от 17.12.2021.Срок ТП ДС №1 – до 24.03.2024, в настоящее время заключен ДС № 2 – срок выполнения мероприятий по ТП  до 01.11.2024г. и как следствие увеличением срока организации закупочной процедуры, смещение которой повлияло на смещение срока выполнения мероприятий</t>
  </si>
  <si>
    <t>Отклонение обусловлено перераспределением капитализируемых затрат по проектам</t>
  </si>
  <si>
    <t>Отклонение обусловлено смещением срока выполнения работ в ячейке выключателя Б-2, в связи с длительностью срока комплектации оборудования иждивением подрядчика</t>
  </si>
  <si>
    <t>Отклонение обусловлено наличием экономии по факту исполнения работ хозяйственным способом при полном завершении проекта</t>
  </si>
  <si>
    <t>Отклонение обусловлено наличием экономии по факту исполнения договора и реализации проекта, при полном его завершении</t>
  </si>
  <si>
    <t>Отклонение обусловлено наличием экономии по факту исполнения договора и реализации одного из этапов инвестиционного проекта</t>
  </si>
  <si>
    <t>Отклонение обусловлено смещением срока приемки проектных работ ранее запланированных, а также принятием оборудования РЗА в связи с отсуствием возможности установки в новое здание ОПУ-ЗРУ</t>
  </si>
  <si>
    <t xml:space="preserve"> Отклонение обусловлено смещением срока выполнения СМР с учетом возможности вывода оборудования потребителей при реализации проекта хозяйственным способом</t>
  </si>
  <si>
    <t xml:space="preserve"> Отклонение обусловлено уточнением стоимости приобретаемых ТМЦ для исполнения инвестиционного проекта хозяйственным 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</si>
</sst>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_-* #,##0.00\ _₽_-;\-* #,##0.00\ _₽_-;_-* &quot;-&quot;??\ _₽_-;_-@_-"/>
    <numFmt numFmtId="165" formatCode="_-* #,##0.00_р_._-;\-* #,##0.00_р_._-;_-* &quot;-&quot;??_р_._-;_-@_-"/>
    <numFmt numFmtId="166" formatCode="#,##0_ ;\-#,##0\ "/>
    <numFmt numFmtId="167" formatCode="_-* #,##0.00\ _р_._-;\-* #,##0.00\ _р_._-;_-* &quot;-&quot;??\ _р_._-;_-@_-"/>
    <numFmt numFmtId="168" formatCode="_-* #,##0.00000000000000\ _₽_-;\-* #,##0.00000000000000\ _₽_-;_-* &quot;-&quot;??\ _₽_-;_-@_-"/>
    <numFmt numFmtId="169" formatCode="0.000"/>
    <numFmt numFmtId="170" formatCode="#,##0.000"/>
  </numFmts>
  <fonts count="30"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4"/>
      <name val="Times New Roman"/>
      <family val="1"/>
      <charset val="204"/>
    </font>
    <font>
      <u/>
      <sz val="14"/>
      <name val="Times New Roman"/>
      <family val="1"/>
      <charset val="204"/>
    </font>
    <font>
      <b/>
      <sz val="12"/>
      <name val="Times New Roman"/>
      <family val="1"/>
      <charset val="204"/>
    </font>
    <font>
      <sz val="12"/>
      <color rgb="FF000000"/>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s>
  <cellStyleXfs count="582">
    <xf numFmtId="0" fontId="0" fillId="0" borderId="0"/>
    <xf numFmtId="164" fontId="1" fillId="0" borderId="0" applyFont="0" applyFill="0" applyBorder="0" applyAlignment="0" applyProtection="0"/>
    <xf numFmtId="0" fontId="2" fillId="0" borderId="0"/>
    <xf numFmtId="0" fontId="3"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6" fillId="0" borderId="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20" borderId="0" applyNumberFormat="0" applyBorder="0" applyAlignment="0" applyProtection="0"/>
    <xf numFmtId="0" fontId="7" fillId="8" borderId="15" applyNumberFormat="0" applyAlignment="0" applyProtection="0"/>
    <xf numFmtId="0" fontId="8" fillId="21" borderId="16" applyNumberFormat="0" applyAlignment="0" applyProtection="0"/>
    <xf numFmtId="0" fontId="9" fillId="21" borderId="15" applyNumberFormat="0" applyAlignment="0" applyProtection="0"/>
    <xf numFmtId="0" fontId="10" fillId="0" borderId="17" applyNumberFormat="0" applyFill="0" applyAlignment="0" applyProtection="0"/>
    <xf numFmtId="0" fontId="11" fillId="0" borderId="18" applyNumberFormat="0" applyFill="0" applyAlignment="0" applyProtection="0"/>
    <xf numFmtId="0" fontId="12" fillId="0" borderId="19" applyNumberFormat="0" applyFill="0" applyAlignment="0" applyProtection="0"/>
    <xf numFmtId="0" fontId="12" fillId="0" borderId="0" applyNumberFormat="0" applyFill="0" applyBorder="0" applyAlignment="0" applyProtection="0"/>
    <xf numFmtId="0" fontId="13" fillId="0" borderId="20" applyNumberFormat="0" applyFill="0" applyAlignment="0" applyProtection="0"/>
    <xf numFmtId="0" fontId="14" fillId="22" borderId="21" applyNumberFormat="0" applyAlignment="0" applyProtection="0"/>
    <xf numFmtId="0" fontId="15" fillId="0" borderId="0" applyNumberFormat="0" applyFill="0" applyBorder="0" applyAlignment="0" applyProtection="0"/>
    <xf numFmtId="0" fontId="16" fillId="23" borderId="0" applyNumberFormat="0" applyBorder="0" applyAlignment="0" applyProtection="0"/>
    <xf numFmtId="0" fontId="2" fillId="0" borderId="0"/>
    <xf numFmtId="0" fontId="17" fillId="0" borderId="0"/>
    <xf numFmtId="0" fontId="18" fillId="0" borderId="0"/>
    <xf numFmtId="0" fontId="18" fillId="0" borderId="0"/>
    <xf numFmtId="0" fontId="2" fillId="0" borderId="0"/>
    <xf numFmtId="0" fontId="17" fillId="0" borderId="0"/>
    <xf numFmtId="0" fontId="2" fillId="0" borderId="0"/>
    <xf numFmtId="0" fontId="19" fillId="0" borderId="0"/>
    <xf numFmtId="0" fontId="2"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4" borderId="0" applyNumberFormat="0" applyBorder="0" applyAlignment="0" applyProtection="0"/>
    <xf numFmtId="0" fontId="21" fillId="0" borderId="0" applyNumberFormat="0" applyFill="0" applyBorder="0" applyAlignment="0" applyProtection="0"/>
    <xf numFmtId="0" fontId="4" fillId="24" borderId="22" applyNumberFormat="0" applyFont="0" applyAlignment="0" applyProtection="0"/>
    <xf numFmtId="9" fontId="17" fillId="0" borderId="0" applyFont="0" applyFill="0" applyBorder="0" applyAlignment="0" applyProtection="0"/>
    <xf numFmtId="9" fontId="2" fillId="0" borderId="0" applyFont="0" applyFill="0" applyBorder="0" applyAlignment="0" applyProtection="0"/>
    <xf numFmtId="0" fontId="22" fillId="0" borderId="23" applyNumberFormat="0" applyFill="0" applyAlignment="0" applyProtection="0"/>
    <xf numFmtId="0" fontId="23" fillId="0" borderId="0"/>
    <xf numFmtId="0" fontId="2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5" fillId="5" borderId="0" applyNumberFormat="0" applyBorder="0" applyAlignment="0" applyProtection="0"/>
    <xf numFmtId="9" fontId="1" fillId="0" borderId="0" applyFont="0" applyFill="0" applyBorder="0" applyAlignment="0" applyProtection="0"/>
  </cellStyleXfs>
  <cellXfs count="85">
    <xf numFmtId="0" fontId="0" fillId="0" borderId="0" xfId="0"/>
    <xf numFmtId="0" fontId="2" fillId="2" borderId="0" xfId="2" applyFont="1" applyFill="1"/>
    <xf numFmtId="168" fontId="2" fillId="2" borderId="0" xfId="2" applyNumberFormat="1" applyFont="1" applyFill="1"/>
    <xf numFmtId="0" fontId="26" fillId="2" borderId="0" xfId="2" applyFont="1" applyFill="1" applyAlignment="1">
      <alignment horizontal="right" vertical="center"/>
    </xf>
    <xf numFmtId="9" fontId="2" fillId="2" borderId="0" xfId="581" applyFont="1" applyFill="1"/>
    <xf numFmtId="164" fontId="2" fillId="2" borderId="0" xfId="2" applyNumberFormat="1" applyFont="1" applyFill="1"/>
    <xf numFmtId="0" fontId="26" fillId="2" borderId="0" xfId="2" applyFont="1" applyFill="1" applyAlignment="1">
      <alignment horizontal="right"/>
    </xf>
    <xf numFmtId="0" fontId="26" fillId="0" borderId="0" xfId="2" applyFont="1" applyAlignment="1">
      <alignment horizontal="right"/>
    </xf>
    <xf numFmtId="0" fontId="2" fillId="2" borderId="0" xfId="2" applyFont="1" applyFill="1" applyBorder="1"/>
    <xf numFmtId="0" fontId="26" fillId="2" borderId="0" xfId="2" applyFont="1" applyFill="1" applyBorder="1" applyAlignment="1">
      <alignment horizontal="center"/>
    </xf>
    <xf numFmtId="0" fontId="2" fillId="2" borderId="0" xfId="3" applyFont="1" applyFill="1" applyAlignment="1">
      <alignment horizontal="center" vertical="center"/>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2" borderId="7" xfId="2" applyFont="1" applyFill="1" applyBorder="1" applyAlignment="1">
      <alignment horizontal="center" vertical="center" wrapText="1"/>
    </xf>
    <xf numFmtId="49" fontId="28" fillId="25" borderId="3" xfId="3" applyNumberFormat="1" applyFont="1" applyFill="1" applyBorder="1" applyAlignment="1">
      <alignment horizontal="center" vertical="center"/>
    </xf>
    <xf numFmtId="0" fontId="28" fillId="25" borderId="3" xfId="3" applyFont="1" applyFill="1" applyBorder="1" applyAlignment="1">
      <alignment horizontal="left" vertical="center" wrapText="1"/>
    </xf>
    <xf numFmtId="0" fontId="28" fillId="25" borderId="3" xfId="2" applyFont="1" applyFill="1" applyBorder="1" applyAlignment="1">
      <alignment horizontal="center" vertical="center"/>
    </xf>
    <xf numFmtId="4" fontId="28" fillId="25" borderId="3" xfId="1" applyNumberFormat="1" applyFont="1" applyFill="1" applyBorder="1" applyAlignment="1">
      <alignment horizontal="center" vertical="center"/>
    </xf>
    <xf numFmtId="49" fontId="28" fillId="25" borderId="3" xfId="1" applyNumberFormat="1" applyFont="1" applyFill="1" applyBorder="1" applyAlignment="1">
      <alignment horizontal="center" vertical="center" wrapText="1"/>
    </xf>
    <xf numFmtId="49" fontId="28" fillId="26" borderId="3" xfId="3" applyNumberFormat="1" applyFont="1" applyFill="1" applyBorder="1" applyAlignment="1">
      <alignment horizontal="center" vertical="center"/>
    </xf>
    <xf numFmtId="0" fontId="28" fillId="26" borderId="3" xfId="3" applyFont="1" applyFill="1" applyBorder="1" applyAlignment="1">
      <alignment horizontal="left" vertical="center" wrapText="1"/>
    </xf>
    <xf numFmtId="0" fontId="28" fillId="26" borderId="3" xfId="2" applyFont="1" applyFill="1" applyBorder="1" applyAlignment="1">
      <alignment horizontal="center" vertical="center"/>
    </xf>
    <xf numFmtId="4" fontId="28" fillId="26" borderId="3" xfId="1" applyNumberFormat="1" applyFont="1" applyFill="1" applyBorder="1" applyAlignment="1">
      <alignment horizontal="center" vertical="center"/>
    </xf>
    <xf numFmtId="49" fontId="28" fillId="26" borderId="3" xfId="1" applyNumberFormat="1" applyFont="1" applyFill="1" applyBorder="1" applyAlignment="1">
      <alignment horizontal="center" vertical="center" wrapText="1"/>
    </xf>
    <xf numFmtId="49" fontId="28" fillId="27" borderId="3" xfId="3" applyNumberFormat="1" applyFont="1" applyFill="1" applyBorder="1" applyAlignment="1">
      <alignment horizontal="center" vertical="center"/>
    </xf>
    <xf numFmtId="0" fontId="28" fillId="27" borderId="3" xfId="3" applyFont="1" applyFill="1" applyBorder="1" applyAlignment="1">
      <alignment horizontal="left" vertical="center" wrapText="1"/>
    </xf>
    <xf numFmtId="0" fontId="28" fillId="27" borderId="3" xfId="2" applyFont="1" applyFill="1" applyBorder="1" applyAlignment="1">
      <alignment horizontal="center" vertical="center"/>
    </xf>
    <xf numFmtId="4" fontId="28" fillId="27" borderId="3" xfId="1" applyNumberFormat="1" applyFont="1" applyFill="1" applyBorder="1" applyAlignment="1">
      <alignment horizontal="center" vertical="center"/>
    </xf>
    <xf numFmtId="49" fontId="28" fillId="27" borderId="3" xfId="1" applyNumberFormat="1" applyFont="1" applyFill="1" applyBorder="1" applyAlignment="1">
      <alignment horizontal="center" vertical="center" wrapText="1"/>
    </xf>
    <xf numFmtId="49" fontId="28" fillId="28" borderId="3" xfId="3" applyNumberFormat="1" applyFont="1" applyFill="1" applyBorder="1" applyAlignment="1">
      <alignment horizontal="center" vertical="center"/>
    </xf>
    <xf numFmtId="0" fontId="28" fillId="28" borderId="3" xfId="3" applyFont="1" applyFill="1" applyBorder="1" applyAlignment="1">
      <alignment horizontal="left" vertical="center" wrapText="1"/>
    </xf>
    <xf numFmtId="0" fontId="28" fillId="28" borderId="3" xfId="2" applyFont="1" applyFill="1" applyBorder="1" applyAlignment="1">
      <alignment horizontal="center" vertical="center"/>
    </xf>
    <xf numFmtId="4" fontId="28" fillId="28" borderId="3" xfId="1" applyNumberFormat="1" applyFont="1" applyFill="1" applyBorder="1" applyAlignment="1">
      <alignment horizontal="center" vertical="center"/>
    </xf>
    <xf numFmtId="49" fontId="28" fillId="28" borderId="3" xfId="1" applyNumberFormat="1" applyFont="1" applyFill="1" applyBorder="1" applyAlignment="1">
      <alignment horizontal="center" vertical="center" wrapText="1"/>
    </xf>
    <xf numFmtId="49" fontId="28" fillId="29" borderId="3" xfId="3" applyNumberFormat="1" applyFont="1" applyFill="1" applyBorder="1" applyAlignment="1">
      <alignment horizontal="center" vertical="center"/>
    </xf>
    <xf numFmtId="0" fontId="28" fillId="29" borderId="3" xfId="3" applyFont="1" applyFill="1" applyBorder="1" applyAlignment="1">
      <alignment horizontal="left" vertical="center" wrapText="1"/>
    </xf>
    <xf numFmtId="0" fontId="28" fillId="29" borderId="3" xfId="2" applyFont="1" applyFill="1" applyBorder="1" applyAlignment="1">
      <alignment horizontal="center" vertical="center"/>
    </xf>
    <xf numFmtId="4" fontId="28" fillId="29" borderId="3" xfId="1" applyNumberFormat="1" applyFont="1" applyFill="1" applyBorder="1" applyAlignment="1">
      <alignment horizontal="center" vertical="center"/>
    </xf>
    <xf numFmtId="49" fontId="28" fillId="29" borderId="3" xfId="1" applyNumberFormat="1" applyFont="1" applyFill="1" applyBorder="1" applyAlignment="1">
      <alignment horizontal="center" vertical="center" wrapText="1"/>
    </xf>
    <xf numFmtId="49" fontId="28" fillId="0" borderId="3" xfId="3" applyNumberFormat="1" applyFont="1" applyBorder="1" applyAlignment="1">
      <alignment horizontal="center" vertical="center"/>
    </xf>
    <xf numFmtId="0" fontId="28" fillId="0" borderId="3" xfId="3" applyFont="1" applyBorder="1" applyAlignment="1">
      <alignment horizontal="left" vertical="center" wrapText="1"/>
    </xf>
    <xf numFmtId="0" fontId="28" fillId="0" borderId="3" xfId="2" applyFont="1" applyBorder="1" applyAlignment="1">
      <alignment horizontal="center" vertical="center"/>
    </xf>
    <xf numFmtId="4" fontId="28" fillId="0" borderId="3" xfId="1" applyNumberFormat="1" applyFont="1" applyBorder="1" applyAlignment="1">
      <alignment horizontal="center" vertical="center"/>
    </xf>
    <xf numFmtId="49" fontId="28" fillId="0" borderId="3" xfId="1" applyNumberFormat="1" applyFont="1" applyBorder="1" applyAlignment="1">
      <alignment horizontal="center" vertical="center" wrapText="1"/>
    </xf>
    <xf numFmtId="49" fontId="2" fillId="0" borderId="3" xfId="3" applyNumberFormat="1" applyFont="1" applyBorder="1" applyAlignment="1">
      <alignment horizontal="center" vertical="center"/>
    </xf>
    <xf numFmtId="0" fontId="2" fillId="0" borderId="3" xfId="3" applyFont="1" applyBorder="1" applyAlignment="1">
      <alignment horizontal="left" vertical="center" wrapText="1"/>
    </xf>
    <xf numFmtId="0" fontId="2" fillId="0" borderId="3" xfId="3" applyFont="1" applyBorder="1" applyAlignment="1">
      <alignment horizontal="center" vertical="center"/>
    </xf>
    <xf numFmtId="4" fontId="2" fillId="0" borderId="3" xfId="1" applyNumberFormat="1" applyFont="1" applyFill="1" applyBorder="1" applyAlignment="1">
      <alignment horizontal="center" vertical="center"/>
    </xf>
    <xf numFmtId="0" fontId="2" fillId="0" borderId="3" xfId="2" applyFont="1" applyBorder="1" applyAlignment="1">
      <alignment horizontal="center" vertical="center"/>
    </xf>
    <xf numFmtId="4" fontId="2" fillId="2" borderId="0" xfId="2" applyNumberFormat="1" applyFont="1" applyFill="1" applyAlignment="1">
      <alignment wrapText="1"/>
    </xf>
    <xf numFmtId="0" fontId="2" fillId="0" borderId="0" xfId="2" applyFont="1"/>
    <xf numFmtId="169" fontId="2" fillId="2" borderId="0" xfId="2" applyNumberFormat="1" applyFont="1" applyFill="1"/>
    <xf numFmtId="170" fontId="2" fillId="2" borderId="0" xfId="2" applyNumberFormat="1" applyFont="1" applyFill="1"/>
    <xf numFmtId="164" fontId="2" fillId="0" borderId="3" xfId="1" applyFont="1" applyFill="1" applyBorder="1" applyAlignment="1">
      <alignment horizontal="center" vertical="center"/>
    </xf>
    <xf numFmtId="164" fontId="2" fillId="0" borderId="3" xfId="1" applyFont="1" applyFill="1" applyBorder="1" applyAlignment="1">
      <alignment horizontal="center" vertical="center" wrapText="1"/>
    </xf>
    <xf numFmtId="164" fontId="2" fillId="0" borderId="3" xfId="1" applyNumberFormat="1" applyFont="1" applyFill="1" applyBorder="1" applyAlignment="1">
      <alignment horizontal="center" vertical="center"/>
    </xf>
    <xf numFmtId="0" fontId="26" fillId="2" borderId="0" xfId="3" applyFont="1" applyFill="1" applyAlignment="1">
      <alignment horizontal="center" vertical="center"/>
    </xf>
    <xf numFmtId="0" fontId="26" fillId="2" borderId="0" xfId="2" applyFont="1" applyFill="1" applyBorder="1" applyAlignment="1">
      <alignment horizontal="center"/>
    </xf>
    <xf numFmtId="0" fontId="26" fillId="2" borderId="0" xfId="2" applyFont="1" applyFill="1" applyAlignment="1">
      <alignment horizontal="center" wrapText="1"/>
    </xf>
    <xf numFmtId="0" fontId="2" fillId="2" borderId="0" xfId="3" applyFont="1" applyFill="1" applyAlignment="1">
      <alignment horizontal="center" vertical="center"/>
    </xf>
    <xf numFmtId="0" fontId="26" fillId="2" borderId="0" xfId="2" applyFont="1" applyFill="1" applyAlignment="1">
      <alignment horizontal="center"/>
    </xf>
    <xf numFmtId="0" fontId="2" fillId="2" borderId="1" xfId="2" applyFont="1" applyFill="1" applyBorder="1" applyAlignment="1">
      <alignment horizontal="center"/>
    </xf>
    <xf numFmtId="0" fontId="2" fillId="2" borderId="2" xfId="2" applyFont="1" applyFill="1" applyBorder="1" applyAlignment="1">
      <alignment horizontal="center" vertical="center" wrapText="1"/>
    </xf>
    <xf numFmtId="0" fontId="2" fillId="2" borderId="9" xfId="2" applyFont="1" applyFill="1" applyBorder="1" applyAlignment="1">
      <alignment horizontal="center" vertical="center" wrapText="1"/>
    </xf>
    <xf numFmtId="0" fontId="2" fillId="2" borderId="14"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0" borderId="2" xfId="2" applyFont="1" applyFill="1" applyBorder="1" applyAlignment="1">
      <alignment horizontal="center" vertical="center" wrapText="1"/>
    </xf>
    <xf numFmtId="0" fontId="2" fillId="0" borderId="9" xfId="2" applyFont="1" applyFill="1" applyBorder="1" applyAlignment="1">
      <alignment horizontal="center" vertical="center" wrapText="1"/>
    </xf>
    <xf numFmtId="0" fontId="2" fillId="0" borderId="14"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2" borderId="5" xfId="2" applyFont="1" applyFill="1" applyBorder="1" applyAlignment="1">
      <alignment horizontal="center" vertical="center" wrapText="1"/>
    </xf>
    <xf numFmtId="0" fontId="2" fillId="2" borderId="6" xfId="2" applyFont="1" applyFill="1" applyBorder="1" applyAlignment="1">
      <alignment horizontal="center" vertical="center" wrapText="1"/>
    </xf>
    <xf numFmtId="0" fontId="2" fillId="2" borderId="3" xfId="2" applyFont="1" applyFill="1" applyBorder="1" applyAlignment="1">
      <alignment horizontal="center" vertical="center" textRotation="90" wrapText="1"/>
    </xf>
    <xf numFmtId="0" fontId="2" fillId="2" borderId="7"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2" fillId="2" borderId="11"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2" fillId="2" borderId="13" xfId="2" applyFont="1" applyFill="1" applyBorder="1" applyAlignment="1">
      <alignment horizontal="center" vertical="center" wrapText="1"/>
    </xf>
    <xf numFmtId="164" fontId="2" fillId="0" borderId="0" xfId="1" applyFont="1" applyFill="1"/>
    <xf numFmtId="0" fontId="2" fillId="0" borderId="0" xfId="2" applyFont="1" applyFill="1"/>
    <xf numFmtId="43" fontId="2" fillId="0" borderId="0" xfId="2" applyNumberFormat="1" applyFont="1" applyFill="1"/>
    <xf numFmtId="164" fontId="2" fillId="0" borderId="0" xfId="2" applyNumberFormat="1" applyFont="1" applyFill="1"/>
    <xf numFmtId="4" fontId="2" fillId="0" borderId="0" xfId="2" applyNumberFormat="1" applyFont="1" applyFill="1" applyAlignment="1">
      <alignment horizontal="center" wrapText="1"/>
    </xf>
    <xf numFmtId="0" fontId="29" fillId="0" borderId="24" xfId="0" applyFont="1" applyFill="1" applyBorder="1" applyAlignment="1">
      <alignment horizontal="center" vertical="center" wrapText="1"/>
    </xf>
  </cellXfs>
  <cellStyles count="58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3"/>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xfId="581" builtinId="5"/>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xfId="1" builtinId="3"/>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Хороший 2" xfId="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A136"/>
  <sheetViews>
    <sheetView tabSelected="1" view="pageBreakPreview" zoomScale="55" zoomScaleNormal="70" zoomScaleSheetLayoutView="55" workbookViewId="0">
      <pane xSplit="3" ySplit="19" topLeftCell="D20" activePane="bottomRight" state="frozen"/>
      <selection pane="topRight" activeCell="D1" sqref="D1"/>
      <selection pane="bottomLeft" activeCell="A20" sqref="A20"/>
      <selection pane="bottomRight" activeCell="V48" sqref="V48"/>
    </sheetView>
  </sheetViews>
  <sheetFormatPr defaultColWidth="9.140625" defaultRowHeight="15.75" x14ac:dyDescent="0.25"/>
  <cols>
    <col min="1" max="1" width="14.85546875" style="1" customWidth="1"/>
    <col min="2" max="2" width="47" style="1" customWidth="1"/>
    <col min="3" max="3" width="23" style="1" customWidth="1"/>
    <col min="4" max="4" width="20.5703125" style="1" customWidth="1"/>
    <col min="5" max="5" width="20" style="1" customWidth="1"/>
    <col min="6" max="6" width="18.28515625" style="1" customWidth="1"/>
    <col min="7" max="7" width="17.140625" style="1" customWidth="1"/>
    <col min="8" max="8" width="14.5703125" style="1" customWidth="1"/>
    <col min="9" max="9" width="15.7109375" style="1" customWidth="1"/>
    <col min="10" max="17" width="14.5703125" style="1" customWidth="1"/>
    <col min="18" max="18" width="15" style="1" customWidth="1"/>
    <col min="19" max="19" width="15.28515625" style="1" customWidth="1"/>
    <col min="20" max="20" width="13.42578125" style="1" customWidth="1"/>
    <col min="21" max="21" width="15" style="1" customWidth="1"/>
    <col min="22" max="22" width="39.42578125" style="1" customWidth="1"/>
    <col min="23" max="23" width="20.5703125" style="1" customWidth="1"/>
    <col min="24" max="24" width="16.7109375" style="1" customWidth="1"/>
    <col min="25" max="25" width="19.85546875" style="1" customWidth="1"/>
    <col min="26" max="26" width="18.5703125" style="1" customWidth="1"/>
    <col min="27" max="27" width="15.140625" style="1" customWidth="1"/>
    <col min="28" max="16384" width="9.140625" style="1"/>
  </cols>
  <sheetData>
    <row r="1" spans="1:22" ht="18.75" x14ac:dyDescent="0.25">
      <c r="B1" s="2"/>
      <c r="D1" s="79"/>
      <c r="E1" s="79"/>
      <c r="F1" s="79"/>
      <c r="G1" s="79"/>
      <c r="H1" s="79"/>
      <c r="I1" s="79"/>
      <c r="J1" s="80"/>
      <c r="K1" s="79"/>
      <c r="L1" s="81"/>
      <c r="M1" s="82"/>
      <c r="N1" s="80"/>
      <c r="O1" s="82"/>
      <c r="P1" s="80"/>
      <c r="Q1" s="80"/>
      <c r="R1" s="80"/>
      <c r="S1" s="79"/>
      <c r="T1" s="79"/>
      <c r="U1" s="79"/>
      <c r="V1" s="3" t="s">
        <v>0</v>
      </c>
    </row>
    <row r="2" spans="1:22" ht="18.75" x14ac:dyDescent="0.3">
      <c r="E2" s="5"/>
      <c r="F2" s="4"/>
      <c r="G2" s="5"/>
      <c r="H2" s="5"/>
      <c r="I2" s="5"/>
      <c r="J2" s="5"/>
      <c r="K2" s="5"/>
      <c r="L2" s="5"/>
      <c r="M2" s="5"/>
      <c r="O2" s="5"/>
      <c r="V2" s="6" t="s">
        <v>1</v>
      </c>
    </row>
    <row r="3" spans="1:22" ht="18.75" x14ac:dyDescent="0.3">
      <c r="V3" s="7" t="s">
        <v>2</v>
      </c>
    </row>
    <row r="4" spans="1:22" s="8" customFormat="1" ht="18.75" x14ac:dyDescent="0.3">
      <c r="A4" s="57" t="s">
        <v>3</v>
      </c>
      <c r="B4" s="57"/>
      <c r="C4" s="57"/>
      <c r="D4" s="57"/>
      <c r="E4" s="57"/>
      <c r="F4" s="57"/>
      <c r="G4" s="57"/>
      <c r="H4" s="57"/>
      <c r="I4" s="57"/>
      <c r="J4" s="57"/>
      <c r="K4" s="57"/>
      <c r="L4" s="57"/>
      <c r="M4" s="57"/>
      <c r="N4" s="57"/>
      <c r="O4" s="57"/>
      <c r="P4" s="57"/>
      <c r="Q4" s="57"/>
      <c r="R4" s="57"/>
      <c r="S4" s="57"/>
      <c r="T4" s="57"/>
      <c r="U4" s="57"/>
      <c r="V4" s="57"/>
    </row>
    <row r="5" spans="1:22" s="8" customFormat="1" ht="18.75" x14ac:dyDescent="0.3">
      <c r="A5" s="58" t="s">
        <v>259</v>
      </c>
      <c r="B5" s="58"/>
      <c r="C5" s="58"/>
      <c r="D5" s="58"/>
      <c r="E5" s="58"/>
      <c r="F5" s="58"/>
      <c r="G5" s="58"/>
      <c r="H5" s="58"/>
      <c r="I5" s="58"/>
      <c r="J5" s="58"/>
      <c r="K5" s="58"/>
      <c r="L5" s="58"/>
      <c r="M5" s="58"/>
      <c r="N5" s="58"/>
      <c r="O5" s="58"/>
      <c r="P5" s="58"/>
      <c r="Q5" s="58"/>
      <c r="R5" s="58"/>
      <c r="S5" s="58"/>
      <c r="T5" s="58"/>
      <c r="U5" s="58"/>
      <c r="V5" s="58"/>
    </row>
    <row r="6" spans="1:22" s="8" customFormat="1" ht="18.75" x14ac:dyDescent="0.3">
      <c r="A6" s="9"/>
      <c r="B6" s="9"/>
      <c r="C6" s="9"/>
      <c r="D6" s="9"/>
      <c r="E6" s="9"/>
      <c r="F6" s="9"/>
      <c r="G6" s="9"/>
      <c r="H6" s="9"/>
      <c r="I6" s="9"/>
      <c r="J6" s="9"/>
      <c r="K6" s="9"/>
      <c r="L6" s="9"/>
      <c r="M6" s="9"/>
      <c r="N6" s="9"/>
      <c r="O6" s="9"/>
      <c r="P6" s="9"/>
      <c r="Q6" s="9"/>
      <c r="R6" s="9"/>
      <c r="S6" s="9"/>
      <c r="T6" s="9"/>
      <c r="U6" s="9"/>
      <c r="V6" s="9"/>
    </row>
    <row r="7" spans="1:22" s="8" customFormat="1" ht="18.75" x14ac:dyDescent="0.3">
      <c r="A7" s="58" t="s">
        <v>198</v>
      </c>
      <c r="B7" s="58"/>
      <c r="C7" s="58"/>
      <c r="D7" s="58"/>
      <c r="E7" s="58"/>
      <c r="F7" s="58"/>
      <c r="G7" s="58"/>
      <c r="H7" s="58"/>
      <c r="I7" s="58"/>
      <c r="J7" s="58"/>
      <c r="K7" s="58"/>
      <c r="L7" s="58"/>
      <c r="M7" s="58"/>
      <c r="N7" s="58"/>
      <c r="O7" s="58"/>
      <c r="P7" s="58"/>
      <c r="Q7" s="58"/>
      <c r="R7" s="58"/>
      <c r="S7" s="58"/>
      <c r="T7" s="58"/>
      <c r="U7" s="58"/>
      <c r="V7" s="58"/>
    </row>
    <row r="8" spans="1:22" x14ac:dyDescent="0.25">
      <c r="A8" s="59" t="s">
        <v>4</v>
      </c>
      <c r="B8" s="59"/>
      <c r="C8" s="59"/>
      <c r="D8" s="59"/>
      <c r="E8" s="59"/>
      <c r="F8" s="59"/>
      <c r="G8" s="59"/>
      <c r="H8" s="59"/>
      <c r="I8" s="59"/>
      <c r="J8" s="59"/>
      <c r="K8" s="59"/>
      <c r="L8" s="59"/>
      <c r="M8" s="59"/>
      <c r="N8" s="59"/>
      <c r="O8" s="59"/>
      <c r="P8" s="59"/>
      <c r="Q8" s="59"/>
      <c r="R8" s="59"/>
      <c r="S8" s="59"/>
      <c r="T8" s="59"/>
      <c r="U8" s="59"/>
      <c r="V8" s="59"/>
    </row>
    <row r="9" spans="1:22" x14ac:dyDescent="0.25">
      <c r="A9" s="10"/>
      <c r="B9" s="10"/>
      <c r="C9" s="10"/>
      <c r="D9" s="10"/>
      <c r="E9" s="10"/>
      <c r="F9" s="10"/>
      <c r="G9" s="10"/>
      <c r="H9" s="10"/>
      <c r="I9" s="10"/>
      <c r="J9" s="10"/>
      <c r="K9" s="10"/>
      <c r="L9" s="10"/>
      <c r="M9" s="10"/>
      <c r="N9" s="10"/>
      <c r="O9" s="10"/>
      <c r="P9" s="10"/>
      <c r="Q9" s="10"/>
      <c r="R9" s="10"/>
      <c r="S9" s="10"/>
      <c r="T9" s="10"/>
      <c r="U9" s="10"/>
      <c r="V9" s="10"/>
    </row>
    <row r="10" spans="1:22" ht="18.75" x14ac:dyDescent="0.3">
      <c r="A10" s="60" t="s">
        <v>232</v>
      </c>
      <c r="B10" s="60"/>
      <c r="C10" s="60"/>
      <c r="D10" s="60"/>
      <c r="E10" s="60"/>
      <c r="F10" s="60"/>
      <c r="G10" s="60"/>
      <c r="H10" s="60"/>
      <c r="I10" s="60"/>
      <c r="J10" s="60"/>
      <c r="K10" s="60"/>
      <c r="L10" s="60"/>
      <c r="M10" s="60"/>
      <c r="N10" s="60"/>
      <c r="O10" s="60"/>
      <c r="P10" s="60"/>
      <c r="Q10" s="60"/>
      <c r="R10" s="60"/>
      <c r="S10" s="60"/>
      <c r="T10" s="60"/>
      <c r="U10" s="60"/>
      <c r="V10" s="60"/>
    </row>
    <row r="12" spans="1:22" ht="18.75" x14ac:dyDescent="0.25">
      <c r="A12" s="56" t="s">
        <v>258</v>
      </c>
      <c r="B12" s="56"/>
      <c r="C12" s="56"/>
      <c r="D12" s="56"/>
      <c r="E12" s="56"/>
      <c r="F12" s="56"/>
      <c r="G12" s="56"/>
      <c r="H12" s="56"/>
      <c r="I12" s="56"/>
      <c r="J12" s="56"/>
      <c r="K12" s="56"/>
      <c r="L12" s="56"/>
      <c r="M12" s="56"/>
      <c r="N12" s="56"/>
      <c r="O12" s="56"/>
      <c r="P12" s="56"/>
      <c r="Q12" s="56"/>
      <c r="R12" s="56"/>
      <c r="S12" s="56"/>
      <c r="T12" s="56"/>
      <c r="U12" s="56"/>
      <c r="V12" s="56"/>
    </row>
    <row r="13" spans="1:22" x14ac:dyDescent="0.25">
      <c r="A13" s="59" t="s">
        <v>5</v>
      </c>
      <c r="B13" s="59"/>
      <c r="C13" s="59"/>
      <c r="D13" s="59"/>
      <c r="E13" s="59"/>
      <c r="F13" s="59"/>
      <c r="G13" s="59"/>
      <c r="H13" s="59"/>
      <c r="I13" s="59"/>
      <c r="J13" s="59"/>
      <c r="K13" s="59"/>
      <c r="L13" s="59"/>
      <c r="M13" s="59"/>
      <c r="N13" s="59"/>
      <c r="O13" s="59"/>
      <c r="P13" s="59"/>
      <c r="Q13" s="59"/>
      <c r="R13" s="59"/>
      <c r="S13" s="59"/>
      <c r="T13" s="59"/>
      <c r="U13" s="59"/>
      <c r="V13" s="59"/>
    </row>
    <row r="14" spans="1:22" ht="28.5" customHeight="1" x14ac:dyDescent="0.25">
      <c r="A14" s="61"/>
      <c r="B14" s="61"/>
      <c r="C14" s="61"/>
      <c r="D14" s="61"/>
      <c r="E14" s="61"/>
      <c r="F14" s="61"/>
      <c r="G14" s="61"/>
      <c r="H14" s="61"/>
      <c r="I14" s="61"/>
      <c r="J14" s="61"/>
      <c r="K14" s="61"/>
      <c r="L14" s="61"/>
      <c r="M14" s="61"/>
      <c r="N14" s="61"/>
      <c r="O14" s="61"/>
      <c r="P14" s="61"/>
      <c r="Q14" s="61"/>
      <c r="R14" s="61"/>
      <c r="S14" s="61"/>
      <c r="T14" s="61"/>
      <c r="U14" s="61"/>
      <c r="V14" s="61"/>
    </row>
    <row r="15" spans="1:22" ht="101.25" customHeight="1" x14ac:dyDescent="0.25">
      <c r="A15" s="62" t="s">
        <v>6</v>
      </c>
      <c r="B15" s="65" t="s">
        <v>7</v>
      </c>
      <c r="C15" s="65" t="s">
        <v>8</v>
      </c>
      <c r="D15" s="66" t="s">
        <v>9</v>
      </c>
      <c r="E15" s="62" t="s">
        <v>233</v>
      </c>
      <c r="F15" s="65" t="s">
        <v>234</v>
      </c>
      <c r="G15" s="65"/>
      <c r="H15" s="69" t="s">
        <v>235</v>
      </c>
      <c r="I15" s="70"/>
      <c r="J15" s="70"/>
      <c r="K15" s="70"/>
      <c r="L15" s="70"/>
      <c r="M15" s="70"/>
      <c r="N15" s="70"/>
      <c r="O15" s="70"/>
      <c r="P15" s="70"/>
      <c r="Q15" s="71"/>
      <c r="R15" s="65" t="s">
        <v>10</v>
      </c>
      <c r="S15" s="65"/>
      <c r="T15" s="73" t="s">
        <v>11</v>
      </c>
      <c r="U15" s="74"/>
      <c r="V15" s="62" t="s">
        <v>12</v>
      </c>
    </row>
    <row r="16" spans="1:22" x14ac:dyDescent="0.25">
      <c r="A16" s="63"/>
      <c r="B16" s="65"/>
      <c r="C16" s="65"/>
      <c r="D16" s="67"/>
      <c r="E16" s="63"/>
      <c r="F16" s="72" t="s">
        <v>13</v>
      </c>
      <c r="G16" s="72" t="s">
        <v>14</v>
      </c>
      <c r="H16" s="65" t="s">
        <v>15</v>
      </c>
      <c r="I16" s="65"/>
      <c r="J16" s="65" t="s">
        <v>16</v>
      </c>
      <c r="K16" s="65"/>
      <c r="L16" s="65" t="s">
        <v>17</v>
      </c>
      <c r="M16" s="65"/>
      <c r="N16" s="73" t="s">
        <v>18</v>
      </c>
      <c r="O16" s="74"/>
      <c r="P16" s="73" t="s">
        <v>19</v>
      </c>
      <c r="Q16" s="74"/>
      <c r="R16" s="72" t="s">
        <v>13</v>
      </c>
      <c r="S16" s="72" t="s">
        <v>14</v>
      </c>
      <c r="T16" s="75"/>
      <c r="U16" s="76"/>
      <c r="V16" s="63"/>
    </row>
    <row r="17" spans="1:26" x14ac:dyDescent="0.25">
      <c r="A17" s="63"/>
      <c r="B17" s="65"/>
      <c r="C17" s="65"/>
      <c r="D17" s="67"/>
      <c r="E17" s="63"/>
      <c r="F17" s="72"/>
      <c r="G17" s="72"/>
      <c r="H17" s="65"/>
      <c r="I17" s="65"/>
      <c r="J17" s="65"/>
      <c r="K17" s="65"/>
      <c r="L17" s="65"/>
      <c r="M17" s="65"/>
      <c r="N17" s="77"/>
      <c r="O17" s="78"/>
      <c r="P17" s="77"/>
      <c r="Q17" s="78"/>
      <c r="R17" s="72"/>
      <c r="S17" s="72"/>
      <c r="T17" s="77"/>
      <c r="U17" s="78"/>
      <c r="V17" s="63"/>
    </row>
    <row r="18" spans="1:26" ht="80.25" customHeight="1" x14ac:dyDescent="0.25">
      <c r="A18" s="64"/>
      <c r="B18" s="65"/>
      <c r="C18" s="65"/>
      <c r="D18" s="68"/>
      <c r="E18" s="64"/>
      <c r="F18" s="72"/>
      <c r="G18" s="72"/>
      <c r="H18" s="11" t="s">
        <v>20</v>
      </c>
      <c r="I18" s="11" t="s">
        <v>21</v>
      </c>
      <c r="J18" s="11" t="s">
        <v>20</v>
      </c>
      <c r="K18" s="11" t="s">
        <v>21</v>
      </c>
      <c r="L18" s="11" t="s">
        <v>20</v>
      </c>
      <c r="M18" s="11" t="s">
        <v>21</v>
      </c>
      <c r="N18" s="12" t="s">
        <v>20</v>
      </c>
      <c r="O18" s="12" t="s">
        <v>21</v>
      </c>
      <c r="P18" s="12" t="s">
        <v>20</v>
      </c>
      <c r="Q18" s="12" t="s">
        <v>21</v>
      </c>
      <c r="R18" s="72"/>
      <c r="S18" s="72"/>
      <c r="T18" s="13" t="s">
        <v>22</v>
      </c>
      <c r="U18" s="13" t="s">
        <v>23</v>
      </c>
      <c r="V18" s="64"/>
      <c r="Y18" s="50"/>
      <c r="Z18" s="50"/>
    </row>
    <row r="19" spans="1:26" x14ac:dyDescent="0.25">
      <c r="A19" s="11">
        <v>1</v>
      </c>
      <c r="B19" s="11">
        <f>A19+1</f>
        <v>2</v>
      </c>
      <c r="C19" s="11">
        <f t="shared" ref="C19:V19" si="0">B19+1</f>
        <v>3</v>
      </c>
      <c r="D19" s="11">
        <f t="shared" si="0"/>
        <v>4</v>
      </c>
      <c r="E19" s="11">
        <f t="shared" si="0"/>
        <v>5</v>
      </c>
      <c r="F19" s="11">
        <f t="shared" si="0"/>
        <v>6</v>
      </c>
      <c r="G19" s="11">
        <f t="shared" si="0"/>
        <v>7</v>
      </c>
      <c r="H19" s="11">
        <f t="shared" si="0"/>
        <v>8</v>
      </c>
      <c r="I19" s="11">
        <f t="shared" si="0"/>
        <v>9</v>
      </c>
      <c r="J19" s="11">
        <f t="shared" si="0"/>
        <v>10</v>
      </c>
      <c r="K19" s="11">
        <f t="shared" si="0"/>
        <v>11</v>
      </c>
      <c r="L19" s="11">
        <f t="shared" si="0"/>
        <v>12</v>
      </c>
      <c r="M19" s="11">
        <f t="shared" si="0"/>
        <v>13</v>
      </c>
      <c r="N19" s="11">
        <f t="shared" si="0"/>
        <v>14</v>
      </c>
      <c r="O19" s="11">
        <f t="shared" si="0"/>
        <v>15</v>
      </c>
      <c r="P19" s="11">
        <f t="shared" si="0"/>
        <v>16</v>
      </c>
      <c r="Q19" s="11">
        <f t="shared" si="0"/>
        <v>17</v>
      </c>
      <c r="R19" s="11">
        <f t="shared" si="0"/>
        <v>18</v>
      </c>
      <c r="S19" s="11">
        <f t="shared" si="0"/>
        <v>19</v>
      </c>
      <c r="T19" s="11">
        <f t="shared" si="0"/>
        <v>20</v>
      </c>
      <c r="U19" s="11">
        <f t="shared" si="0"/>
        <v>21</v>
      </c>
      <c r="V19" s="11">
        <f t="shared" si="0"/>
        <v>22</v>
      </c>
    </row>
    <row r="20" spans="1:26" ht="31.5" x14ac:dyDescent="0.25">
      <c r="A20" s="14" t="s">
        <v>25</v>
      </c>
      <c r="B20" s="15" t="s">
        <v>24</v>
      </c>
      <c r="C20" s="16" t="s">
        <v>26</v>
      </c>
      <c r="D20" s="17">
        <f>SUM(D21:D26)</f>
        <v>176.01289946053433</v>
      </c>
      <c r="E20" s="17">
        <f>SUM(E21:E26)</f>
        <v>1869.3981921000002</v>
      </c>
      <c r="F20" s="17">
        <f>SUM(F21:F26)</f>
        <v>10.780408930000002</v>
      </c>
      <c r="G20" s="17">
        <f>SUM(G21:G26)</f>
        <v>5242.9937962577342</v>
      </c>
      <c r="H20" s="17">
        <f>J20+L20+N20+P20</f>
        <v>868.71592964987303</v>
      </c>
      <c r="I20" s="17">
        <f>K20+M20+O20+Q20</f>
        <v>421.48911953999999</v>
      </c>
      <c r="J20" s="17">
        <f>SUM(J21:J26)</f>
        <v>68.822583000000009</v>
      </c>
      <c r="K20" s="17">
        <f>SUM(K21:K26)</f>
        <v>68.822583010000002</v>
      </c>
      <c r="L20" s="17">
        <f t="shared" ref="L20:N20" si="1">SUM(L21:L26)</f>
        <v>66.972175819455785</v>
      </c>
      <c r="M20" s="17">
        <f t="shared" si="1"/>
        <v>66.82721690000001</v>
      </c>
      <c r="N20" s="17">
        <f t="shared" si="1"/>
        <v>308.39421757778325</v>
      </c>
      <c r="O20" s="17">
        <f>SUM(O21:O26)</f>
        <v>285.83931962999998</v>
      </c>
      <c r="P20" s="17">
        <f>SUM(P21:P26)</f>
        <v>424.52695325263403</v>
      </c>
      <c r="Q20" s="17">
        <f>SUM(Q21:Q26)</f>
        <v>0</v>
      </c>
      <c r="R20" s="17">
        <f>SUM(R21:R26)</f>
        <v>7.7290512449268753</v>
      </c>
      <c r="S20" s="17">
        <f>G20-I20</f>
        <v>4821.5046767177346</v>
      </c>
      <c r="T20" s="17">
        <f>K20-J20+M20-L20+O20-N20</f>
        <v>-22.69985685723907</v>
      </c>
      <c r="U20" s="17">
        <f>IF((J20+L20+N20)=0,0,T20/(J20+L20+N20)*100)</f>
        <v>-5.1104052697018183</v>
      </c>
      <c r="V20" s="18"/>
    </row>
    <row r="21" spans="1:26" x14ac:dyDescent="0.25">
      <c r="A21" s="19" t="s">
        <v>27</v>
      </c>
      <c r="B21" s="20" t="s">
        <v>28</v>
      </c>
      <c r="C21" s="21" t="s">
        <v>26</v>
      </c>
      <c r="D21" s="22">
        <f>D28</f>
        <v>20.370566043182084</v>
      </c>
      <c r="E21" s="22">
        <f>E28</f>
        <v>430.94911815999995</v>
      </c>
      <c r="F21" s="22">
        <f>F28</f>
        <v>0.61055086999999997</v>
      </c>
      <c r="G21" s="22">
        <f>G28</f>
        <v>576.11582166483254</v>
      </c>
      <c r="H21" s="22">
        <f t="shared" ref="H21:H64" si="2">J21+L21+N21+P21</f>
        <v>294.18144066339386</v>
      </c>
      <c r="I21" s="22">
        <f t="shared" ref="I21:I82" si="3">K21+M21+O21+Q21</f>
        <v>264.53192252000002</v>
      </c>
      <c r="J21" s="22">
        <f>J28</f>
        <v>1.65318093</v>
      </c>
      <c r="K21" s="22">
        <f>K28</f>
        <v>1.65318093</v>
      </c>
      <c r="L21" s="22">
        <f t="shared" ref="L21:P21" si="4">L28</f>
        <v>20.987111584999997</v>
      </c>
      <c r="M21" s="22">
        <f t="shared" si="4"/>
        <v>20.987047930000003</v>
      </c>
      <c r="N21" s="22">
        <f t="shared" si="4"/>
        <v>256.22924611952135</v>
      </c>
      <c r="O21" s="22">
        <f t="shared" si="4"/>
        <v>241.89169366000002</v>
      </c>
      <c r="P21" s="22">
        <f t="shared" si="4"/>
        <v>15.311902028872517</v>
      </c>
      <c r="Q21" s="22">
        <f>Q28</f>
        <v>0</v>
      </c>
      <c r="R21" s="22">
        <f>R28</f>
        <v>0.10750953753990319</v>
      </c>
      <c r="S21" s="22">
        <f t="shared" ref="S21:S47" si="5">G21-I21</f>
        <v>311.58389914483251</v>
      </c>
      <c r="T21" s="22">
        <f>K21-J21+M21-L21+O21-N21</f>
        <v>-14.337616114521325</v>
      </c>
      <c r="U21" s="22">
        <f t="shared" ref="U21:U84" si="6">IF((J21+L21+N21)=0,0,T21/(J21+L21+N21)*100)</f>
        <v>-5.1413346128534334</v>
      </c>
      <c r="V21" s="23"/>
    </row>
    <row r="22" spans="1:26" ht="31.5" x14ac:dyDescent="0.25">
      <c r="A22" s="19" t="s">
        <v>29</v>
      </c>
      <c r="B22" s="20" t="s">
        <v>30</v>
      </c>
      <c r="C22" s="21" t="s">
        <v>26</v>
      </c>
      <c r="D22" s="22">
        <f>D59</f>
        <v>147.00256092311847</v>
      </c>
      <c r="E22" s="22">
        <f>E59</f>
        <v>1355.1262415900003</v>
      </c>
      <c r="F22" s="22">
        <f>F59</f>
        <v>10.0962341</v>
      </c>
      <c r="G22" s="22">
        <f>G59</f>
        <v>4628.9850503745793</v>
      </c>
      <c r="H22" s="22">
        <f>J22+L22+N22+P22</f>
        <v>572.96165254314587</v>
      </c>
      <c r="I22" s="22">
        <f t="shared" si="3"/>
        <v>155.38436057999999</v>
      </c>
      <c r="J22" s="22">
        <f>J59</f>
        <v>66.992179120000003</v>
      </c>
      <c r="K22" s="22">
        <f>K59</f>
        <v>66.992179129999997</v>
      </c>
      <c r="L22" s="22">
        <f>L59</f>
        <v>44.589450741122462</v>
      </c>
      <c r="M22" s="22">
        <f t="shared" ref="M22:P22" si="7">M59</f>
        <v>44.444555480000005</v>
      </c>
      <c r="N22" s="22">
        <f t="shared" si="7"/>
        <v>52.164971458261888</v>
      </c>
      <c r="O22" s="22">
        <f t="shared" si="7"/>
        <v>43.94762596999999</v>
      </c>
      <c r="P22" s="22">
        <f t="shared" si="7"/>
        <v>409.21505122376152</v>
      </c>
      <c r="Q22" s="22">
        <f t="shared" ref="Q22:R22" si="8">Q59</f>
        <v>0</v>
      </c>
      <c r="R22" s="22">
        <f t="shared" si="8"/>
        <v>7.5479177473869719</v>
      </c>
      <c r="S22" s="22">
        <f t="shared" si="5"/>
        <v>4473.600689794579</v>
      </c>
      <c r="T22" s="22">
        <f t="shared" ref="T22:T84" si="9">K22-J22+M22-L22+O22-N22</f>
        <v>-8.3622407393843616</v>
      </c>
      <c r="U22" s="22">
        <f t="shared" si="6"/>
        <v>-5.1068178954590842</v>
      </c>
      <c r="V22" s="23"/>
    </row>
    <row r="23" spans="1:26" ht="63" x14ac:dyDescent="0.25">
      <c r="A23" s="19" t="s">
        <v>31</v>
      </c>
      <c r="B23" s="20" t="s">
        <v>32</v>
      </c>
      <c r="C23" s="21" t="s">
        <v>26</v>
      </c>
      <c r="D23" s="22">
        <f>D122</f>
        <v>0</v>
      </c>
      <c r="E23" s="22">
        <f>E122</f>
        <v>0</v>
      </c>
      <c r="F23" s="22">
        <f>F122</f>
        <v>0</v>
      </c>
      <c r="G23" s="22">
        <f>G122</f>
        <v>0</v>
      </c>
      <c r="H23" s="22">
        <f t="shared" si="2"/>
        <v>0</v>
      </c>
      <c r="I23" s="22">
        <f t="shared" si="3"/>
        <v>0</v>
      </c>
      <c r="J23" s="22">
        <f>J122</f>
        <v>0</v>
      </c>
      <c r="K23" s="22">
        <f>K122</f>
        <v>0</v>
      </c>
      <c r="L23" s="22">
        <f t="shared" ref="L23:P23" si="10">L122</f>
        <v>0</v>
      </c>
      <c r="M23" s="22">
        <f t="shared" si="10"/>
        <v>0</v>
      </c>
      <c r="N23" s="22">
        <f t="shared" si="10"/>
        <v>0</v>
      </c>
      <c r="O23" s="22">
        <f t="shared" si="10"/>
        <v>0</v>
      </c>
      <c r="P23" s="22">
        <f t="shared" si="10"/>
        <v>0</v>
      </c>
      <c r="Q23" s="22">
        <f>Q122</f>
        <v>0</v>
      </c>
      <c r="R23" s="22">
        <f t="shared" ref="R23" si="11">R122</f>
        <v>0</v>
      </c>
      <c r="S23" s="22">
        <f t="shared" si="5"/>
        <v>0</v>
      </c>
      <c r="T23" s="22">
        <f>K23-J23+M23-L23+O23-N23</f>
        <v>0</v>
      </c>
      <c r="U23" s="22">
        <f t="shared" si="6"/>
        <v>0</v>
      </c>
      <c r="V23" s="23"/>
    </row>
    <row r="24" spans="1:26" ht="31.5" x14ac:dyDescent="0.25">
      <c r="A24" s="19" t="s">
        <v>33</v>
      </c>
      <c r="B24" s="20" t="s">
        <v>34</v>
      </c>
      <c r="C24" s="21" t="s">
        <v>26</v>
      </c>
      <c r="D24" s="22">
        <f>D125</f>
        <v>0</v>
      </c>
      <c r="E24" s="22">
        <f>E125</f>
        <v>6.6821506899999985</v>
      </c>
      <c r="F24" s="22">
        <f>F125</f>
        <v>0</v>
      </c>
      <c r="G24" s="22">
        <f>G125</f>
        <v>1.4323864433333333</v>
      </c>
      <c r="H24" s="22">
        <f t="shared" si="2"/>
        <v>1.4323864433333333</v>
      </c>
      <c r="I24" s="22">
        <f t="shared" si="3"/>
        <v>1.4323864399999999</v>
      </c>
      <c r="J24" s="22">
        <f>J125</f>
        <v>3.6772949999999992E-2</v>
      </c>
      <c r="K24" s="22">
        <f>K125</f>
        <v>3.6772949999999992E-2</v>
      </c>
      <c r="L24" s="22">
        <f t="shared" ref="L24:P24" si="12">L125</f>
        <v>1.3956134933333333</v>
      </c>
      <c r="M24" s="22">
        <f t="shared" si="12"/>
        <v>1.3956134899999999</v>
      </c>
      <c r="N24" s="22">
        <f t="shared" si="12"/>
        <v>0</v>
      </c>
      <c r="O24" s="22">
        <f t="shared" si="12"/>
        <v>0</v>
      </c>
      <c r="P24" s="22">
        <f t="shared" si="12"/>
        <v>0</v>
      </c>
      <c r="Q24" s="22">
        <f t="shared" ref="Q24:R24" si="13">Q125</f>
        <v>0</v>
      </c>
      <c r="R24" s="22">
        <f t="shared" si="13"/>
        <v>0</v>
      </c>
      <c r="S24" s="22">
        <f t="shared" si="5"/>
        <v>3.3333333870899651E-9</v>
      </c>
      <c r="T24" s="22">
        <f t="shared" si="9"/>
        <v>-3.3333333870899651E-9</v>
      </c>
      <c r="U24" s="22">
        <f t="shared" si="6"/>
        <v>-2.3271187762241749E-7</v>
      </c>
      <c r="V24" s="23"/>
    </row>
    <row r="25" spans="1:26" ht="47.25" x14ac:dyDescent="0.25">
      <c r="A25" s="19" t="s">
        <v>35</v>
      </c>
      <c r="B25" s="20" t="s">
        <v>36</v>
      </c>
      <c r="C25" s="21" t="s">
        <v>26</v>
      </c>
      <c r="D25" s="22">
        <f t="shared" ref="D25:G26" si="14">D128</f>
        <v>0</v>
      </c>
      <c r="E25" s="22">
        <f t="shared" si="14"/>
        <v>0</v>
      </c>
      <c r="F25" s="22">
        <f t="shared" si="14"/>
        <v>0</v>
      </c>
      <c r="G25" s="22">
        <f t="shared" si="14"/>
        <v>0</v>
      </c>
      <c r="H25" s="22">
        <f t="shared" si="2"/>
        <v>0</v>
      </c>
      <c r="I25" s="22">
        <f t="shared" si="3"/>
        <v>0</v>
      </c>
      <c r="J25" s="22">
        <f t="shared" ref="J25:J26" si="15">J128</f>
        <v>0</v>
      </c>
      <c r="K25" s="22">
        <f t="shared" ref="K25:L25" si="16">K128</f>
        <v>0</v>
      </c>
      <c r="L25" s="22">
        <f t="shared" si="16"/>
        <v>0</v>
      </c>
      <c r="M25" s="22">
        <f t="shared" ref="M25:P25" si="17">M128</f>
        <v>0</v>
      </c>
      <c r="N25" s="22">
        <f t="shared" si="17"/>
        <v>0</v>
      </c>
      <c r="O25" s="22">
        <f t="shared" si="17"/>
        <v>0</v>
      </c>
      <c r="P25" s="22">
        <f t="shared" si="17"/>
        <v>0</v>
      </c>
      <c r="Q25" s="22">
        <f t="shared" ref="Q25:R25" si="18">Q128</f>
        <v>0</v>
      </c>
      <c r="R25" s="22">
        <f t="shared" si="18"/>
        <v>0</v>
      </c>
      <c r="S25" s="22">
        <f t="shared" si="5"/>
        <v>0</v>
      </c>
      <c r="T25" s="22">
        <f t="shared" si="9"/>
        <v>0</v>
      </c>
      <c r="U25" s="22">
        <f t="shared" si="6"/>
        <v>0</v>
      </c>
      <c r="V25" s="23"/>
    </row>
    <row r="26" spans="1:26" x14ac:dyDescent="0.25">
      <c r="A26" s="19" t="s">
        <v>37</v>
      </c>
      <c r="B26" s="20" t="s">
        <v>38</v>
      </c>
      <c r="C26" s="21" t="s">
        <v>26</v>
      </c>
      <c r="D26" s="22">
        <f t="shared" si="14"/>
        <v>8.6397724942337568</v>
      </c>
      <c r="E26" s="22">
        <f t="shared" si="14"/>
        <v>76.640681659999984</v>
      </c>
      <c r="F26" s="22">
        <f t="shared" si="14"/>
        <v>7.3623960000000002E-2</v>
      </c>
      <c r="G26" s="22">
        <f t="shared" si="14"/>
        <v>36.460537774988154</v>
      </c>
      <c r="H26" s="22">
        <f t="shared" si="2"/>
        <v>0.14044999999999999</v>
      </c>
      <c r="I26" s="22">
        <f t="shared" si="3"/>
        <v>0.14044999999999999</v>
      </c>
      <c r="J26" s="22">
        <f t="shared" si="15"/>
        <v>0.14044999999999999</v>
      </c>
      <c r="K26" s="22">
        <f t="shared" ref="K26:L26" si="19">K129</f>
        <v>0.14044999999999999</v>
      </c>
      <c r="L26" s="22">
        <f t="shared" si="19"/>
        <v>0</v>
      </c>
      <c r="M26" s="22">
        <f t="shared" ref="M26:P26" si="20">M129</f>
        <v>0</v>
      </c>
      <c r="N26" s="22">
        <f t="shared" si="20"/>
        <v>0</v>
      </c>
      <c r="O26" s="22">
        <f t="shared" si="20"/>
        <v>0</v>
      </c>
      <c r="P26" s="22">
        <f t="shared" si="20"/>
        <v>0</v>
      </c>
      <c r="Q26" s="22">
        <f t="shared" ref="Q26:R26" si="21">Q129</f>
        <v>0</v>
      </c>
      <c r="R26" s="22">
        <f t="shared" si="21"/>
        <v>7.3623960000000002E-2</v>
      </c>
      <c r="S26" s="22">
        <f t="shared" si="5"/>
        <v>36.320087774988153</v>
      </c>
      <c r="T26" s="22">
        <f t="shared" si="9"/>
        <v>0</v>
      </c>
      <c r="U26" s="22">
        <f t="shared" si="6"/>
        <v>0</v>
      </c>
      <c r="V26" s="23"/>
    </row>
    <row r="27" spans="1:26" x14ac:dyDescent="0.25">
      <c r="A27" s="24" t="s">
        <v>147</v>
      </c>
      <c r="B27" s="25" t="s">
        <v>39</v>
      </c>
      <c r="C27" s="26" t="s">
        <v>26</v>
      </c>
      <c r="D27" s="27">
        <f>D28+D59+D122+D125+D128+D129</f>
        <v>176.01289946053433</v>
      </c>
      <c r="E27" s="27">
        <f>E28+E59+E122+E125+E128+E129</f>
        <v>1869.3981921000002</v>
      </c>
      <c r="F27" s="27">
        <v>0</v>
      </c>
      <c r="G27" s="27">
        <f>G28+G59+G122+G125+G128+G129</f>
        <v>5242.9937962577342</v>
      </c>
      <c r="H27" s="27">
        <f t="shared" si="2"/>
        <v>868.71592964987303</v>
      </c>
      <c r="I27" s="27">
        <f t="shared" si="3"/>
        <v>421.48911953999999</v>
      </c>
      <c r="J27" s="27">
        <f t="shared" ref="J27:S27" si="22">J28+J59+J122+J125+J128+J129</f>
        <v>68.822583000000009</v>
      </c>
      <c r="K27" s="27">
        <f t="shared" si="22"/>
        <v>68.822583010000002</v>
      </c>
      <c r="L27" s="27">
        <f t="shared" si="22"/>
        <v>66.972175819455785</v>
      </c>
      <c r="M27" s="27">
        <f t="shared" si="22"/>
        <v>66.82721690000001</v>
      </c>
      <c r="N27" s="27">
        <f t="shared" si="22"/>
        <v>308.39421757778325</v>
      </c>
      <c r="O27" s="27">
        <f t="shared" si="22"/>
        <v>285.83931962999998</v>
      </c>
      <c r="P27" s="27">
        <f t="shared" si="22"/>
        <v>424.52695325263403</v>
      </c>
      <c r="Q27" s="27">
        <f t="shared" si="22"/>
        <v>0</v>
      </c>
      <c r="R27" s="27">
        <f t="shared" si="22"/>
        <v>7.7290512449268753</v>
      </c>
      <c r="S27" s="27">
        <f t="shared" si="22"/>
        <v>4821.5046767177328</v>
      </c>
      <c r="T27" s="27">
        <f t="shared" si="9"/>
        <v>-22.69985685723907</v>
      </c>
      <c r="U27" s="27">
        <f t="shared" si="6"/>
        <v>-5.1104052697018183</v>
      </c>
      <c r="V27" s="28"/>
    </row>
    <row r="28" spans="1:26" ht="31.5" x14ac:dyDescent="0.25">
      <c r="A28" s="29" t="s">
        <v>148</v>
      </c>
      <c r="B28" s="30" t="s">
        <v>40</v>
      </c>
      <c r="C28" s="31" t="s">
        <v>26</v>
      </c>
      <c r="D28" s="32">
        <f>D29+D33+D36+D45</f>
        <v>20.370566043182084</v>
      </c>
      <c r="E28" s="32">
        <f>E29+E33+E36+E45</f>
        <v>430.94911815999995</v>
      </c>
      <c r="F28" s="32">
        <f t="shared" ref="F28" si="23">F29+F33+F36+F45</f>
        <v>0.61055086999999997</v>
      </c>
      <c r="G28" s="32">
        <f>G29+G33+G36+G45</f>
        <v>576.11582166483254</v>
      </c>
      <c r="H28" s="32">
        <f t="shared" si="2"/>
        <v>294.18144066339386</v>
      </c>
      <c r="I28" s="32">
        <f t="shared" si="3"/>
        <v>264.53192252000002</v>
      </c>
      <c r="J28" s="32">
        <f>J29+J33+J36+J45</f>
        <v>1.65318093</v>
      </c>
      <c r="K28" s="32">
        <f t="shared" ref="K28:P28" si="24">K29+K33+K36+K45</f>
        <v>1.65318093</v>
      </c>
      <c r="L28" s="32">
        <f t="shared" si="24"/>
        <v>20.987111584999997</v>
      </c>
      <c r="M28" s="32">
        <f>M29+M33+M36+M45</f>
        <v>20.987047930000003</v>
      </c>
      <c r="N28" s="32">
        <f t="shared" si="24"/>
        <v>256.22924611952135</v>
      </c>
      <c r="O28" s="32">
        <f t="shared" si="24"/>
        <v>241.89169366000002</v>
      </c>
      <c r="P28" s="32">
        <f t="shared" si="24"/>
        <v>15.311902028872517</v>
      </c>
      <c r="Q28" s="32">
        <f>Q29+Q33+Q36+Q45</f>
        <v>0</v>
      </c>
      <c r="R28" s="32">
        <f>R29+R33+R36+R45</f>
        <v>0.10750953753990319</v>
      </c>
      <c r="S28" s="32">
        <f t="shared" ref="S28" si="25">S29+S33+S36+S45</f>
        <v>311.58389914483251</v>
      </c>
      <c r="T28" s="32">
        <f t="shared" si="9"/>
        <v>-14.337616114521325</v>
      </c>
      <c r="U28" s="32">
        <f t="shared" si="6"/>
        <v>-5.1413346128534334</v>
      </c>
      <c r="V28" s="33"/>
    </row>
    <row r="29" spans="1:26" ht="47.25" x14ac:dyDescent="0.25">
      <c r="A29" s="34" t="s">
        <v>149</v>
      </c>
      <c r="B29" s="35" t="s">
        <v>41</v>
      </c>
      <c r="C29" s="36" t="s">
        <v>26</v>
      </c>
      <c r="D29" s="37">
        <f t="shared" ref="D29" si="26">SUM(D30:D32)</f>
        <v>0</v>
      </c>
      <c r="E29" s="37">
        <f t="shared" ref="E29" si="27">SUM(E30:E32)</f>
        <v>0</v>
      </c>
      <c r="F29" s="37">
        <f t="shared" ref="F29" si="28">SUM(F30:F32)</f>
        <v>0</v>
      </c>
      <c r="G29" s="37">
        <f t="shared" ref="G29" si="29">SUM(G30:G32)</f>
        <v>0</v>
      </c>
      <c r="H29" s="37">
        <f t="shared" si="2"/>
        <v>0</v>
      </c>
      <c r="I29" s="37">
        <f t="shared" si="3"/>
        <v>0</v>
      </c>
      <c r="J29" s="37">
        <f t="shared" ref="J29:S29" si="30">SUM(J30:J32)</f>
        <v>0</v>
      </c>
      <c r="K29" s="37">
        <f t="shared" si="30"/>
        <v>0</v>
      </c>
      <c r="L29" s="37">
        <f t="shared" si="30"/>
        <v>0</v>
      </c>
      <c r="M29" s="37">
        <f>SUM(M30:M32)</f>
        <v>0</v>
      </c>
      <c r="N29" s="37">
        <f t="shared" si="30"/>
        <v>0</v>
      </c>
      <c r="O29" s="37">
        <f t="shared" si="30"/>
        <v>0</v>
      </c>
      <c r="P29" s="37">
        <f t="shared" si="30"/>
        <v>0</v>
      </c>
      <c r="Q29" s="37">
        <f t="shared" si="30"/>
        <v>0</v>
      </c>
      <c r="R29" s="37">
        <f t="shared" si="30"/>
        <v>0</v>
      </c>
      <c r="S29" s="37">
        <f t="shared" si="30"/>
        <v>0</v>
      </c>
      <c r="T29" s="37">
        <f t="shared" si="9"/>
        <v>0</v>
      </c>
      <c r="U29" s="37">
        <f t="shared" si="6"/>
        <v>0</v>
      </c>
      <c r="V29" s="38"/>
    </row>
    <row r="30" spans="1:26" ht="63" x14ac:dyDescent="0.25">
      <c r="A30" s="39" t="s">
        <v>150</v>
      </c>
      <c r="B30" s="40" t="s">
        <v>151</v>
      </c>
      <c r="C30" s="41" t="s">
        <v>26</v>
      </c>
      <c r="D30" s="42">
        <v>0</v>
      </c>
      <c r="E30" s="42">
        <v>0</v>
      </c>
      <c r="F30" s="42">
        <v>0</v>
      </c>
      <c r="G30" s="42">
        <v>0</v>
      </c>
      <c r="H30" s="42">
        <f t="shared" si="2"/>
        <v>0</v>
      </c>
      <c r="I30" s="42">
        <f t="shared" si="3"/>
        <v>0</v>
      </c>
      <c r="J30" s="42">
        <v>0</v>
      </c>
      <c r="K30" s="42">
        <v>0</v>
      </c>
      <c r="L30" s="42">
        <v>0</v>
      </c>
      <c r="M30" s="42">
        <v>0</v>
      </c>
      <c r="N30" s="42">
        <v>0</v>
      </c>
      <c r="O30" s="42">
        <v>0</v>
      </c>
      <c r="P30" s="42">
        <v>0</v>
      </c>
      <c r="Q30" s="42">
        <v>0</v>
      </c>
      <c r="R30" s="42">
        <v>0</v>
      </c>
      <c r="S30" s="42">
        <v>0</v>
      </c>
      <c r="T30" s="42">
        <f t="shared" si="9"/>
        <v>0</v>
      </c>
      <c r="U30" s="42">
        <f t="shared" si="6"/>
        <v>0</v>
      </c>
      <c r="V30" s="43"/>
    </row>
    <row r="31" spans="1:26" ht="63" x14ac:dyDescent="0.25">
      <c r="A31" s="39" t="s">
        <v>152</v>
      </c>
      <c r="B31" s="40" t="s">
        <v>153</v>
      </c>
      <c r="C31" s="41" t="s">
        <v>26</v>
      </c>
      <c r="D31" s="42">
        <v>0</v>
      </c>
      <c r="E31" s="42">
        <v>0</v>
      </c>
      <c r="F31" s="42">
        <v>0</v>
      </c>
      <c r="G31" s="42">
        <v>0</v>
      </c>
      <c r="H31" s="42">
        <f t="shared" si="2"/>
        <v>0</v>
      </c>
      <c r="I31" s="42">
        <f t="shared" si="3"/>
        <v>0</v>
      </c>
      <c r="J31" s="42">
        <v>0</v>
      </c>
      <c r="K31" s="42">
        <v>0</v>
      </c>
      <c r="L31" s="42">
        <v>0</v>
      </c>
      <c r="M31" s="42">
        <v>0</v>
      </c>
      <c r="N31" s="42">
        <v>0</v>
      </c>
      <c r="O31" s="42">
        <v>0</v>
      </c>
      <c r="P31" s="42">
        <v>0</v>
      </c>
      <c r="Q31" s="42">
        <v>0</v>
      </c>
      <c r="R31" s="42">
        <v>0</v>
      </c>
      <c r="S31" s="42">
        <v>0</v>
      </c>
      <c r="T31" s="42">
        <f t="shared" si="9"/>
        <v>0</v>
      </c>
      <c r="U31" s="42">
        <f t="shared" si="6"/>
        <v>0</v>
      </c>
      <c r="V31" s="43"/>
    </row>
    <row r="32" spans="1:26" ht="63" x14ac:dyDescent="0.25">
      <c r="A32" s="39" t="s">
        <v>154</v>
      </c>
      <c r="B32" s="40" t="s">
        <v>155</v>
      </c>
      <c r="C32" s="41" t="s">
        <v>26</v>
      </c>
      <c r="D32" s="42">
        <v>0</v>
      </c>
      <c r="E32" s="42">
        <v>0</v>
      </c>
      <c r="F32" s="42">
        <v>0</v>
      </c>
      <c r="G32" s="42">
        <v>0</v>
      </c>
      <c r="H32" s="42">
        <f t="shared" si="2"/>
        <v>0</v>
      </c>
      <c r="I32" s="42">
        <f t="shared" si="3"/>
        <v>0</v>
      </c>
      <c r="J32" s="42">
        <v>0</v>
      </c>
      <c r="K32" s="42">
        <v>0</v>
      </c>
      <c r="L32" s="42">
        <v>0</v>
      </c>
      <c r="M32" s="42">
        <v>0</v>
      </c>
      <c r="N32" s="42">
        <v>0</v>
      </c>
      <c r="O32" s="42">
        <v>0</v>
      </c>
      <c r="P32" s="42">
        <v>0</v>
      </c>
      <c r="Q32" s="42">
        <v>0</v>
      </c>
      <c r="R32" s="42">
        <v>0</v>
      </c>
      <c r="S32" s="42">
        <v>0</v>
      </c>
      <c r="T32" s="42">
        <f t="shared" si="9"/>
        <v>0</v>
      </c>
      <c r="U32" s="42">
        <f t="shared" si="6"/>
        <v>0</v>
      </c>
      <c r="V32" s="43"/>
    </row>
    <row r="33" spans="1:27" ht="47.25" x14ac:dyDescent="0.25">
      <c r="A33" s="34" t="s">
        <v>156</v>
      </c>
      <c r="B33" s="35" t="s">
        <v>75</v>
      </c>
      <c r="C33" s="36" t="s">
        <v>26</v>
      </c>
      <c r="D33" s="37">
        <f>D34+D35</f>
        <v>0</v>
      </c>
      <c r="E33" s="37">
        <f>E34+E35</f>
        <v>0</v>
      </c>
      <c r="F33" s="37">
        <f t="shared" ref="F33" si="31">SUM(F34:F35)</f>
        <v>0</v>
      </c>
      <c r="G33" s="37">
        <f>G34+G35</f>
        <v>0</v>
      </c>
      <c r="H33" s="37">
        <f t="shared" si="2"/>
        <v>0</v>
      </c>
      <c r="I33" s="37">
        <f t="shared" si="3"/>
        <v>0</v>
      </c>
      <c r="J33" s="37">
        <f>J34+J35</f>
        <v>0</v>
      </c>
      <c r="K33" s="37">
        <f>K34+K35</f>
        <v>0</v>
      </c>
      <c r="L33" s="37">
        <f t="shared" ref="L33:P33" si="32">L34+L35</f>
        <v>0</v>
      </c>
      <c r="M33" s="37">
        <f t="shared" si="32"/>
        <v>0</v>
      </c>
      <c r="N33" s="37">
        <f t="shared" si="32"/>
        <v>0</v>
      </c>
      <c r="O33" s="37">
        <f t="shared" si="32"/>
        <v>0</v>
      </c>
      <c r="P33" s="37">
        <f t="shared" si="32"/>
        <v>0</v>
      </c>
      <c r="Q33" s="37">
        <f t="shared" ref="Q33:R33" si="33">Q34+Q35</f>
        <v>0</v>
      </c>
      <c r="R33" s="37">
        <f t="shared" si="33"/>
        <v>0</v>
      </c>
      <c r="S33" s="37">
        <f t="shared" ref="S33" si="34">S34+S35</f>
        <v>0</v>
      </c>
      <c r="T33" s="37">
        <f t="shared" si="9"/>
        <v>0</v>
      </c>
      <c r="U33" s="37">
        <f t="shared" si="6"/>
        <v>0</v>
      </c>
      <c r="V33" s="38"/>
    </row>
    <row r="34" spans="1:27" ht="78.75" x14ac:dyDescent="0.25">
      <c r="A34" s="39" t="s">
        <v>157</v>
      </c>
      <c r="B34" s="40" t="s">
        <v>158</v>
      </c>
      <c r="C34" s="41" t="s">
        <v>26</v>
      </c>
      <c r="D34" s="42">
        <v>0</v>
      </c>
      <c r="E34" s="42">
        <v>0</v>
      </c>
      <c r="F34" s="42">
        <v>0</v>
      </c>
      <c r="G34" s="42">
        <v>0</v>
      </c>
      <c r="H34" s="42">
        <f t="shared" si="2"/>
        <v>0</v>
      </c>
      <c r="I34" s="42">
        <f t="shared" si="3"/>
        <v>0</v>
      </c>
      <c r="J34" s="42">
        <v>0</v>
      </c>
      <c r="K34" s="42">
        <v>0</v>
      </c>
      <c r="L34" s="42">
        <v>0</v>
      </c>
      <c r="M34" s="42">
        <v>0</v>
      </c>
      <c r="N34" s="42">
        <v>0</v>
      </c>
      <c r="O34" s="42">
        <v>0</v>
      </c>
      <c r="P34" s="42">
        <v>0</v>
      </c>
      <c r="Q34" s="42">
        <v>0</v>
      </c>
      <c r="R34" s="42">
        <v>0</v>
      </c>
      <c r="S34" s="42">
        <v>0</v>
      </c>
      <c r="T34" s="42">
        <f t="shared" si="9"/>
        <v>0</v>
      </c>
      <c r="U34" s="42">
        <f t="shared" si="6"/>
        <v>0</v>
      </c>
      <c r="V34" s="43"/>
    </row>
    <row r="35" spans="1:27" ht="47.25" x14ac:dyDescent="0.25">
      <c r="A35" s="39" t="s">
        <v>159</v>
      </c>
      <c r="B35" s="40" t="s">
        <v>160</v>
      </c>
      <c r="C35" s="41" t="s">
        <v>26</v>
      </c>
      <c r="D35" s="42">
        <v>0</v>
      </c>
      <c r="E35" s="42">
        <v>0</v>
      </c>
      <c r="F35" s="42">
        <v>0</v>
      </c>
      <c r="G35" s="42">
        <v>0</v>
      </c>
      <c r="H35" s="42">
        <f t="shared" si="2"/>
        <v>0</v>
      </c>
      <c r="I35" s="42">
        <f>K35+M35+O35+Q35</f>
        <v>0</v>
      </c>
      <c r="J35" s="42">
        <v>0</v>
      </c>
      <c r="K35" s="42">
        <v>0</v>
      </c>
      <c r="L35" s="42">
        <v>0</v>
      </c>
      <c r="M35" s="42">
        <v>0</v>
      </c>
      <c r="N35" s="42">
        <v>0</v>
      </c>
      <c r="O35" s="42">
        <v>0</v>
      </c>
      <c r="P35" s="42">
        <v>0</v>
      </c>
      <c r="Q35" s="42">
        <v>0</v>
      </c>
      <c r="R35" s="42">
        <v>0</v>
      </c>
      <c r="S35" s="42">
        <v>0</v>
      </c>
      <c r="T35" s="42">
        <f t="shared" si="9"/>
        <v>0</v>
      </c>
      <c r="U35" s="42">
        <f t="shared" si="6"/>
        <v>0</v>
      </c>
      <c r="V35" s="43"/>
    </row>
    <row r="36" spans="1:27" ht="47.25" x14ac:dyDescent="0.25">
      <c r="A36" s="34" t="s">
        <v>161</v>
      </c>
      <c r="B36" s="35" t="s">
        <v>76</v>
      </c>
      <c r="C36" s="36" t="s">
        <v>26</v>
      </c>
      <c r="D36" s="37">
        <f t="shared" ref="D36:E40" si="35">D37</f>
        <v>0</v>
      </c>
      <c r="E36" s="37">
        <f t="shared" si="35"/>
        <v>0</v>
      </c>
      <c r="F36" s="37">
        <f t="shared" ref="F36" si="36">SUM(F37:F44)</f>
        <v>0</v>
      </c>
      <c r="G36" s="37">
        <f>G37</f>
        <v>0</v>
      </c>
      <c r="H36" s="37">
        <f t="shared" si="2"/>
        <v>0</v>
      </c>
      <c r="I36" s="37">
        <f t="shared" si="3"/>
        <v>0</v>
      </c>
      <c r="J36" s="37">
        <f>J37</f>
        <v>0</v>
      </c>
      <c r="K36" s="37">
        <f>K37</f>
        <v>0</v>
      </c>
      <c r="L36" s="37">
        <f t="shared" ref="L36:P36" si="37">L37</f>
        <v>0</v>
      </c>
      <c r="M36" s="37">
        <f t="shared" si="37"/>
        <v>0</v>
      </c>
      <c r="N36" s="37">
        <f t="shared" si="37"/>
        <v>0</v>
      </c>
      <c r="O36" s="37">
        <f t="shared" si="37"/>
        <v>0</v>
      </c>
      <c r="P36" s="37">
        <f t="shared" si="37"/>
        <v>0</v>
      </c>
      <c r="Q36" s="37">
        <f t="shared" ref="Q36:R40" si="38">Q37</f>
        <v>0</v>
      </c>
      <c r="R36" s="37">
        <f t="shared" si="38"/>
        <v>0</v>
      </c>
      <c r="S36" s="37">
        <f t="shared" ref="S36:S40" si="39">S37</f>
        <v>0</v>
      </c>
      <c r="T36" s="37">
        <f t="shared" si="9"/>
        <v>0</v>
      </c>
      <c r="U36" s="37">
        <f t="shared" si="6"/>
        <v>0</v>
      </c>
      <c r="V36" s="38"/>
    </row>
    <row r="37" spans="1:27" ht="47.25" x14ac:dyDescent="0.25">
      <c r="A37" s="39" t="s">
        <v>162</v>
      </c>
      <c r="B37" s="40" t="s">
        <v>163</v>
      </c>
      <c r="C37" s="41" t="s">
        <v>26</v>
      </c>
      <c r="D37" s="42">
        <f t="shared" si="35"/>
        <v>0</v>
      </c>
      <c r="E37" s="42">
        <f t="shared" si="35"/>
        <v>0</v>
      </c>
      <c r="F37" s="42">
        <v>0</v>
      </c>
      <c r="G37" s="42">
        <f>G38</f>
        <v>0</v>
      </c>
      <c r="H37" s="42">
        <f t="shared" si="2"/>
        <v>0</v>
      </c>
      <c r="I37" s="42">
        <f t="shared" si="3"/>
        <v>0</v>
      </c>
      <c r="J37" s="42">
        <f>J38</f>
        <v>0</v>
      </c>
      <c r="K37" s="42">
        <f t="shared" ref="J37:S43" si="40">K38</f>
        <v>0</v>
      </c>
      <c r="L37" s="42">
        <f t="shared" si="40"/>
        <v>0</v>
      </c>
      <c r="M37" s="42">
        <v>0</v>
      </c>
      <c r="N37" s="42">
        <f>N38</f>
        <v>0</v>
      </c>
      <c r="O37" s="42">
        <v>0</v>
      </c>
      <c r="P37" s="42">
        <f>P38</f>
        <v>0</v>
      </c>
      <c r="Q37" s="42">
        <f t="shared" si="38"/>
        <v>0</v>
      </c>
      <c r="R37" s="42">
        <f t="shared" si="38"/>
        <v>0</v>
      </c>
      <c r="S37" s="42">
        <f t="shared" si="39"/>
        <v>0</v>
      </c>
      <c r="T37" s="42">
        <f t="shared" si="9"/>
        <v>0</v>
      </c>
      <c r="U37" s="42">
        <f t="shared" si="6"/>
        <v>0</v>
      </c>
      <c r="V37" s="43"/>
    </row>
    <row r="38" spans="1:27" ht="126" x14ac:dyDescent="0.25">
      <c r="A38" s="39" t="s">
        <v>162</v>
      </c>
      <c r="B38" s="40" t="s">
        <v>77</v>
      </c>
      <c r="C38" s="41" t="s">
        <v>26</v>
      </c>
      <c r="D38" s="42">
        <f t="shared" si="35"/>
        <v>0</v>
      </c>
      <c r="E38" s="42">
        <f t="shared" si="35"/>
        <v>0</v>
      </c>
      <c r="F38" s="42">
        <v>0</v>
      </c>
      <c r="G38" s="42">
        <f>G39</f>
        <v>0</v>
      </c>
      <c r="H38" s="42">
        <f t="shared" si="2"/>
        <v>0</v>
      </c>
      <c r="I38" s="42">
        <f t="shared" si="3"/>
        <v>0</v>
      </c>
      <c r="J38" s="42">
        <f t="shared" si="40"/>
        <v>0</v>
      </c>
      <c r="K38" s="42">
        <f t="shared" si="40"/>
        <v>0</v>
      </c>
      <c r="L38" s="42">
        <f t="shared" si="40"/>
        <v>0</v>
      </c>
      <c r="M38" s="42">
        <v>0</v>
      </c>
      <c r="N38" s="42">
        <f>N39</f>
        <v>0</v>
      </c>
      <c r="O38" s="42">
        <v>0</v>
      </c>
      <c r="P38" s="42">
        <f>P39</f>
        <v>0</v>
      </c>
      <c r="Q38" s="42">
        <f t="shared" si="38"/>
        <v>0</v>
      </c>
      <c r="R38" s="42">
        <f t="shared" si="38"/>
        <v>0</v>
      </c>
      <c r="S38" s="42">
        <f t="shared" si="39"/>
        <v>0</v>
      </c>
      <c r="T38" s="42">
        <f t="shared" si="9"/>
        <v>0</v>
      </c>
      <c r="U38" s="42">
        <f t="shared" si="6"/>
        <v>0</v>
      </c>
      <c r="V38" s="43"/>
    </row>
    <row r="39" spans="1:27" ht="110.25" x14ac:dyDescent="0.25">
      <c r="A39" s="39" t="s">
        <v>162</v>
      </c>
      <c r="B39" s="40" t="s">
        <v>78</v>
      </c>
      <c r="C39" s="41" t="s">
        <v>26</v>
      </c>
      <c r="D39" s="42">
        <f t="shared" si="35"/>
        <v>0</v>
      </c>
      <c r="E39" s="42">
        <f t="shared" si="35"/>
        <v>0</v>
      </c>
      <c r="F39" s="42">
        <v>0</v>
      </c>
      <c r="G39" s="42">
        <f>G40</f>
        <v>0</v>
      </c>
      <c r="H39" s="42">
        <f t="shared" si="2"/>
        <v>0</v>
      </c>
      <c r="I39" s="42">
        <f t="shared" si="3"/>
        <v>0</v>
      </c>
      <c r="J39" s="42">
        <f t="shared" si="40"/>
        <v>0</v>
      </c>
      <c r="K39" s="42">
        <f t="shared" si="40"/>
        <v>0</v>
      </c>
      <c r="L39" s="42">
        <f t="shared" si="40"/>
        <v>0</v>
      </c>
      <c r="M39" s="42">
        <v>0</v>
      </c>
      <c r="N39" s="42">
        <f>N40</f>
        <v>0</v>
      </c>
      <c r="O39" s="42">
        <v>0</v>
      </c>
      <c r="P39" s="42">
        <f>P40</f>
        <v>0</v>
      </c>
      <c r="Q39" s="42">
        <f t="shared" si="38"/>
        <v>0</v>
      </c>
      <c r="R39" s="42">
        <f t="shared" si="38"/>
        <v>0</v>
      </c>
      <c r="S39" s="42">
        <f t="shared" si="39"/>
        <v>0</v>
      </c>
      <c r="T39" s="42">
        <f t="shared" si="9"/>
        <v>0</v>
      </c>
      <c r="U39" s="42">
        <f t="shared" si="6"/>
        <v>0</v>
      </c>
      <c r="V39" s="43"/>
    </row>
    <row r="40" spans="1:27" ht="94.5" x14ac:dyDescent="0.25">
      <c r="A40" s="39" t="s">
        <v>162</v>
      </c>
      <c r="B40" s="40" t="s">
        <v>79</v>
      </c>
      <c r="C40" s="41" t="s">
        <v>26</v>
      </c>
      <c r="D40" s="42">
        <f t="shared" si="35"/>
        <v>0</v>
      </c>
      <c r="E40" s="42">
        <f t="shared" si="35"/>
        <v>0</v>
      </c>
      <c r="F40" s="42">
        <v>0</v>
      </c>
      <c r="G40" s="42">
        <f>G41</f>
        <v>0</v>
      </c>
      <c r="H40" s="42">
        <f t="shared" si="2"/>
        <v>0</v>
      </c>
      <c r="I40" s="42">
        <f t="shared" si="3"/>
        <v>0</v>
      </c>
      <c r="J40" s="42">
        <f t="shared" si="40"/>
        <v>0</v>
      </c>
      <c r="K40" s="42">
        <f t="shared" si="40"/>
        <v>0</v>
      </c>
      <c r="L40" s="42">
        <f t="shared" si="40"/>
        <v>0</v>
      </c>
      <c r="M40" s="42">
        <v>0</v>
      </c>
      <c r="N40" s="42">
        <f>N41</f>
        <v>0</v>
      </c>
      <c r="O40" s="42">
        <v>0</v>
      </c>
      <c r="P40" s="42">
        <f>P41</f>
        <v>0</v>
      </c>
      <c r="Q40" s="42">
        <f t="shared" si="38"/>
        <v>0</v>
      </c>
      <c r="R40" s="42">
        <f t="shared" si="38"/>
        <v>0</v>
      </c>
      <c r="S40" s="42">
        <f t="shared" si="39"/>
        <v>0</v>
      </c>
      <c r="T40" s="42">
        <f t="shared" si="9"/>
        <v>0</v>
      </c>
      <c r="U40" s="42">
        <f t="shared" si="6"/>
        <v>0</v>
      </c>
      <c r="V40" s="43"/>
    </row>
    <row r="41" spans="1:27" ht="47.25" x14ac:dyDescent="0.25">
      <c r="A41" s="39" t="s">
        <v>164</v>
      </c>
      <c r="B41" s="40" t="s">
        <v>163</v>
      </c>
      <c r="C41" s="41" t="s">
        <v>26</v>
      </c>
      <c r="D41" s="42">
        <v>0</v>
      </c>
      <c r="E41" s="42">
        <v>0</v>
      </c>
      <c r="F41" s="42">
        <v>0</v>
      </c>
      <c r="G41" s="42">
        <v>0</v>
      </c>
      <c r="H41" s="42">
        <f t="shared" si="2"/>
        <v>0</v>
      </c>
      <c r="I41" s="42">
        <f t="shared" si="3"/>
        <v>0</v>
      </c>
      <c r="J41" s="42">
        <f>J42</f>
        <v>0</v>
      </c>
      <c r="K41" s="42">
        <f>K42</f>
        <v>0</v>
      </c>
      <c r="L41" s="42">
        <f t="shared" si="40"/>
        <v>0</v>
      </c>
      <c r="M41" s="42">
        <f t="shared" si="40"/>
        <v>0</v>
      </c>
      <c r="N41" s="42">
        <f t="shared" si="40"/>
        <v>0</v>
      </c>
      <c r="O41" s="42">
        <f t="shared" si="40"/>
        <v>0</v>
      </c>
      <c r="P41" s="42">
        <f t="shared" si="40"/>
        <v>0</v>
      </c>
      <c r="Q41" s="42">
        <f t="shared" si="40"/>
        <v>0</v>
      </c>
      <c r="R41" s="42">
        <f t="shared" si="40"/>
        <v>0</v>
      </c>
      <c r="S41" s="42">
        <f t="shared" si="40"/>
        <v>0</v>
      </c>
      <c r="T41" s="42">
        <f t="shared" si="9"/>
        <v>0</v>
      </c>
      <c r="U41" s="42">
        <f t="shared" si="6"/>
        <v>0</v>
      </c>
      <c r="V41" s="43"/>
    </row>
    <row r="42" spans="1:27" ht="126" x14ac:dyDescent="0.25">
      <c r="A42" s="39" t="s">
        <v>164</v>
      </c>
      <c r="B42" s="40" t="s">
        <v>77</v>
      </c>
      <c r="C42" s="41" t="s">
        <v>26</v>
      </c>
      <c r="D42" s="42">
        <v>0</v>
      </c>
      <c r="E42" s="42">
        <v>0</v>
      </c>
      <c r="F42" s="42">
        <v>0</v>
      </c>
      <c r="G42" s="42">
        <v>0</v>
      </c>
      <c r="H42" s="42">
        <f t="shared" si="2"/>
        <v>0</v>
      </c>
      <c r="I42" s="42">
        <f t="shared" si="3"/>
        <v>0</v>
      </c>
      <c r="J42" s="42">
        <f>J43</f>
        <v>0</v>
      </c>
      <c r="K42" s="42">
        <f t="shared" si="40"/>
        <v>0</v>
      </c>
      <c r="L42" s="42">
        <f t="shared" si="40"/>
        <v>0</v>
      </c>
      <c r="M42" s="42">
        <f t="shared" si="40"/>
        <v>0</v>
      </c>
      <c r="N42" s="42">
        <f t="shared" si="40"/>
        <v>0</v>
      </c>
      <c r="O42" s="42">
        <f t="shared" si="40"/>
        <v>0</v>
      </c>
      <c r="P42" s="42">
        <f t="shared" si="40"/>
        <v>0</v>
      </c>
      <c r="Q42" s="42">
        <f t="shared" si="40"/>
        <v>0</v>
      </c>
      <c r="R42" s="42">
        <f t="shared" si="40"/>
        <v>0</v>
      </c>
      <c r="S42" s="42">
        <f t="shared" si="40"/>
        <v>0</v>
      </c>
      <c r="T42" s="42">
        <f t="shared" si="9"/>
        <v>0</v>
      </c>
      <c r="U42" s="42">
        <f t="shared" si="6"/>
        <v>0</v>
      </c>
      <c r="V42" s="43"/>
    </row>
    <row r="43" spans="1:27" ht="110.25" x14ac:dyDescent="0.25">
      <c r="A43" s="39" t="s">
        <v>80</v>
      </c>
      <c r="B43" s="40" t="s">
        <v>78</v>
      </c>
      <c r="C43" s="41" t="s">
        <v>26</v>
      </c>
      <c r="D43" s="42">
        <v>0</v>
      </c>
      <c r="E43" s="42">
        <v>0</v>
      </c>
      <c r="F43" s="42">
        <v>0</v>
      </c>
      <c r="G43" s="42">
        <v>0</v>
      </c>
      <c r="H43" s="42">
        <f t="shared" si="2"/>
        <v>0</v>
      </c>
      <c r="I43" s="42">
        <f t="shared" si="3"/>
        <v>0</v>
      </c>
      <c r="J43" s="42">
        <f>J44</f>
        <v>0</v>
      </c>
      <c r="K43" s="42">
        <f t="shared" si="40"/>
        <v>0</v>
      </c>
      <c r="L43" s="42">
        <f t="shared" si="40"/>
        <v>0</v>
      </c>
      <c r="M43" s="42">
        <f t="shared" si="40"/>
        <v>0</v>
      </c>
      <c r="N43" s="42">
        <f t="shared" si="40"/>
        <v>0</v>
      </c>
      <c r="O43" s="42">
        <f t="shared" si="40"/>
        <v>0</v>
      </c>
      <c r="P43" s="42">
        <f t="shared" si="40"/>
        <v>0</v>
      </c>
      <c r="Q43" s="42">
        <f t="shared" si="40"/>
        <v>0</v>
      </c>
      <c r="R43" s="42">
        <f t="shared" si="40"/>
        <v>0</v>
      </c>
      <c r="S43" s="42">
        <f t="shared" si="40"/>
        <v>0</v>
      </c>
      <c r="T43" s="42">
        <f t="shared" si="9"/>
        <v>0</v>
      </c>
      <c r="U43" s="42">
        <f t="shared" si="6"/>
        <v>0</v>
      </c>
      <c r="V43" s="43"/>
    </row>
    <row r="44" spans="1:27" ht="110.25" x14ac:dyDescent="0.25">
      <c r="A44" s="39" t="s">
        <v>164</v>
      </c>
      <c r="B44" s="40" t="s">
        <v>81</v>
      </c>
      <c r="C44" s="41" t="s">
        <v>26</v>
      </c>
      <c r="D44" s="42">
        <v>0</v>
      </c>
      <c r="E44" s="42">
        <v>0</v>
      </c>
      <c r="F44" s="42">
        <v>0</v>
      </c>
      <c r="G44" s="42">
        <v>0</v>
      </c>
      <c r="H44" s="42">
        <f t="shared" si="2"/>
        <v>0</v>
      </c>
      <c r="I44" s="42">
        <f t="shared" si="3"/>
        <v>0</v>
      </c>
      <c r="J44" s="42">
        <v>0</v>
      </c>
      <c r="K44" s="42">
        <v>0</v>
      </c>
      <c r="L44" s="42">
        <v>0</v>
      </c>
      <c r="M44" s="42">
        <v>0</v>
      </c>
      <c r="N44" s="42">
        <v>0</v>
      </c>
      <c r="O44" s="42">
        <v>0</v>
      </c>
      <c r="P44" s="42">
        <v>0</v>
      </c>
      <c r="Q44" s="42">
        <v>0</v>
      </c>
      <c r="R44" s="42">
        <v>0</v>
      </c>
      <c r="S44" s="42">
        <v>0</v>
      </c>
      <c r="T44" s="42">
        <f t="shared" si="9"/>
        <v>0</v>
      </c>
      <c r="U44" s="42">
        <f t="shared" si="6"/>
        <v>0</v>
      </c>
      <c r="V44" s="43"/>
    </row>
    <row r="45" spans="1:27" ht="94.5" x14ac:dyDescent="0.25">
      <c r="A45" s="34" t="s">
        <v>165</v>
      </c>
      <c r="B45" s="35" t="s">
        <v>42</v>
      </c>
      <c r="C45" s="36" t="s">
        <v>26</v>
      </c>
      <c r="D45" s="37">
        <f>D46+D47</f>
        <v>20.370566043182084</v>
      </c>
      <c r="E45" s="37">
        <f>E46+E47</f>
        <v>430.94911815999995</v>
      </c>
      <c r="F45" s="37">
        <f t="shared" ref="F45" si="41">F46+F47</f>
        <v>0.61055086999999997</v>
      </c>
      <c r="G45" s="37">
        <f>G46+G47</f>
        <v>576.11582166483254</v>
      </c>
      <c r="H45" s="37">
        <f t="shared" si="2"/>
        <v>294.18144066339386</v>
      </c>
      <c r="I45" s="37">
        <f t="shared" si="3"/>
        <v>264.53192252000002</v>
      </c>
      <c r="J45" s="37">
        <f>J46+J47</f>
        <v>1.65318093</v>
      </c>
      <c r="K45" s="37">
        <f t="shared" ref="K45:P45" si="42">K46+K47</f>
        <v>1.65318093</v>
      </c>
      <c r="L45" s="37">
        <f t="shared" si="42"/>
        <v>20.987111584999997</v>
      </c>
      <c r="M45" s="37">
        <f t="shared" si="42"/>
        <v>20.987047930000003</v>
      </c>
      <c r="N45" s="37">
        <f t="shared" si="42"/>
        <v>256.22924611952135</v>
      </c>
      <c r="O45" s="37">
        <f t="shared" si="42"/>
        <v>241.89169366000002</v>
      </c>
      <c r="P45" s="37">
        <f t="shared" si="42"/>
        <v>15.311902028872517</v>
      </c>
      <c r="Q45" s="37">
        <f t="shared" ref="Q45:R45" si="43">Q46+Q47</f>
        <v>0</v>
      </c>
      <c r="R45" s="37">
        <f t="shared" si="43"/>
        <v>0.10750953753990319</v>
      </c>
      <c r="S45" s="37">
        <f t="shared" ref="S45" si="44">S46+S47</f>
        <v>311.58389914483251</v>
      </c>
      <c r="T45" s="37">
        <f t="shared" si="9"/>
        <v>-14.337616114521325</v>
      </c>
      <c r="U45" s="37">
        <f t="shared" si="6"/>
        <v>-5.1413346128534334</v>
      </c>
      <c r="V45" s="38"/>
    </row>
    <row r="46" spans="1:27" ht="78.75" x14ac:dyDescent="0.25">
      <c r="A46" s="39" t="s">
        <v>166</v>
      </c>
      <c r="B46" s="40" t="s">
        <v>43</v>
      </c>
      <c r="C46" s="41" t="s">
        <v>26</v>
      </c>
      <c r="D46" s="42">
        <v>0</v>
      </c>
      <c r="E46" s="42">
        <v>0</v>
      </c>
      <c r="F46" s="42">
        <v>0</v>
      </c>
      <c r="G46" s="42">
        <v>0</v>
      </c>
      <c r="H46" s="42">
        <f t="shared" si="2"/>
        <v>0</v>
      </c>
      <c r="I46" s="42">
        <f>K46+M46+O46+Q46</f>
        <v>0</v>
      </c>
      <c r="J46" s="42">
        <v>0</v>
      </c>
      <c r="K46" s="42">
        <v>0</v>
      </c>
      <c r="L46" s="42">
        <v>0</v>
      </c>
      <c r="M46" s="42">
        <v>0</v>
      </c>
      <c r="N46" s="42">
        <v>0</v>
      </c>
      <c r="O46" s="42">
        <v>0</v>
      </c>
      <c r="P46" s="42">
        <v>0</v>
      </c>
      <c r="Q46" s="42">
        <v>0</v>
      </c>
      <c r="R46" s="42">
        <v>0</v>
      </c>
      <c r="S46" s="42">
        <f t="shared" si="5"/>
        <v>0</v>
      </c>
      <c r="T46" s="42">
        <f t="shared" si="9"/>
        <v>0</v>
      </c>
      <c r="U46" s="42">
        <f t="shared" si="6"/>
        <v>0</v>
      </c>
      <c r="V46" s="43"/>
    </row>
    <row r="47" spans="1:27" ht="78.75" x14ac:dyDescent="0.25">
      <c r="A47" s="39" t="s">
        <v>82</v>
      </c>
      <c r="B47" s="40" t="s">
        <v>44</v>
      </c>
      <c r="C47" s="41" t="s">
        <v>26</v>
      </c>
      <c r="D47" s="42">
        <f>SUM(D48:D58)</f>
        <v>20.370566043182084</v>
      </c>
      <c r="E47" s="42">
        <f>SUM(E48:E58)</f>
        <v>430.94911815999995</v>
      </c>
      <c r="F47" s="42">
        <f>SUM(F48:F55)</f>
        <v>0.61055086999999997</v>
      </c>
      <c r="G47" s="42">
        <f>SUM(G48:G58)</f>
        <v>576.11582166483254</v>
      </c>
      <c r="H47" s="42">
        <f t="shared" si="2"/>
        <v>294.18144066339386</v>
      </c>
      <c r="I47" s="42">
        <f>K47+M47+O47+Q47</f>
        <v>264.53192252000002</v>
      </c>
      <c r="J47" s="42">
        <f t="shared" ref="J47:R47" si="45">SUM(J48:J58)</f>
        <v>1.65318093</v>
      </c>
      <c r="K47" s="42">
        <f t="shared" si="45"/>
        <v>1.65318093</v>
      </c>
      <c r="L47" s="42">
        <f t="shared" si="45"/>
        <v>20.987111584999997</v>
      </c>
      <c r="M47" s="42">
        <f t="shared" si="45"/>
        <v>20.987047930000003</v>
      </c>
      <c r="N47" s="42">
        <f t="shared" si="45"/>
        <v>256.22924611952135</v>
      </c>
      <c r="O47" s="42">
        <f t="shared" si="45"/>
        <v>241.89169366000002</v>
      </c>
      <c r="P47" s="42">
        <f t="shared" si="45"/>
        <v>15.311902028872517</v>
      </c>
      <c r="Q47" s="42">
        <f t="shared" si="45"/>
        <v>0</v>
      </c>
      <c r="R47" s="42">
        <f t="shared" si="45"/>
        <v>0.10750953753990319</v>
      </c>
      <c r="S47" s="42">
        <f t="shared" si="5"/>
        <v>311.58389914483251</v>
      </c>
      <c r="T47" s="42">
        <f t="shared" si="9"/>
        <v>-14.337616114521325</v>
      </c>
      <c r="U47" s="42">
        <f t="shared" si="6"/>
        <v>-5.1413346128534334</v>
      </c>
      <c r="V47" s="43"/>
    </row>
    <row r="48" spans="1:27" ht="105.75" customHeight="1" x14ac:dyDescent="0.25">
      <c r="A48" s="44" t="s">
        <v>82</v>
      </c>
      <c r="B48" s="45" t="s">
        <v>167</v>
      </c>
      <c r="C48" s="45" t="s">
        <v>99</v>
      </c>
      <c r="D48" s="47">
        <v>6.6072166536697257</v>
      </c>
      <c r="E48" s="53">
        <v>54.608858270000006</v>
      </c>
      <c r="F48" s="53">
        <v>0</v>
      </c>
      <c r="G48" s="53">
        <v>11.605542184143964</v>
      </c>
      <c r="H48" s="47">
        <f>J48+L48+N48+P48</f>
        <v>6.6792134986976315</v>
      </c>
      <c r="I48" s="47">
        <f>K48+M48+O48+Q48</f>
        <v>1.658511E-2</v>
      </c>
      <c r="J48" s="47">
        <v>2.08406E-3</v>
      </c>
      <c r="K48" s="47">
        <v>2.08406E-3</v>
      </c>
      <c r="L48" s="47">
        <v>2.1715500000000004E-3</v>
      </c>
      <c r="M48" s="47">
        <v>2.1079000000000002E-3</v>
      </c>
      <c r="N48" s="47">
        <v>1.849471337131579E-2</v>
      </c>
      <c r="O48" s="47">
        <v>1.2393149999999999E-2</v>
      </c>
      <c r="P48" s="47">
        <v>6.6564631753263157</v>
      </c>
      <c r="Q48" s="47"/>
      <c r="R48" s="47">
        <f>(IFERROR(S48*100/G48,0))%*F48</f>
        <v>0</v>
      </c>
      <c r="S48" s="47">
        <f>G48-I48</f>
        <v>11.588957074143964</v>
      </c>
      <c r="T48" s="47">
        <f>K48-J48+M48-L48+O48-N48</f>
        <v>-6.1652133713157916E-3</v>
      </c>
      <c r="U48" s="47">
        <f>IF((J48+L48+N48)=0,0,T48/(J48+L48+N48)*100)</f>
        <v>-27.099453799804252</v>
      </c>
      <c r="V48" s="54" t="s">
        <v>261</v>
      </c>
      <c r="W48" s="49"/>
      <c r="X48" s="49"/>
      <c r="Y48" s="49"/>
      <c r="Z48" s="51"/>
      <c r="AA48" s="52"/>
    </row>
    <row r="49" spans="1:27" ht="129.75" customHeight="1" x14ac:dyDescent="0.25">
      <c r="A49" s="44" t="s">
        <v>82</v>
      </c>
      <c r="B49" s="45" t="s">
        <v>199</v>
      </c>
      <c r="C49" s="45" t="s">
        <v>98</v>
      </c>
      <c r="D49" s="47">
        <v>0</v>
      </c>
      <c r="E49" s="53">
        <v>279.17955232000003</v>
      </c>
      <c r="F49" s="53">
        <v>0</v>
      </c>
      <c r="G49" s="53">
        <v>494.95489145581013</v>
      </c>
      <c r="H49" s="47">
        <f>J49+L49+N49+P49</f>
        <v>245.98997068</v>
      </c>
      <c r="I49" s="47">
        <f>K49+M49+O49+Q49</f>
        <v>237.89320966000002</v>
      </c>
      <c r="J49" s="47">
        <v>1.42341954</v>
      </c>
      <c r="K49" s="47">
        <v>1.4234195399999998</v>
      </c>
      <c r="L49" s="47">
        <v>13.421451139999999</v>
      </c>
      <c r="M49" s="47">
        <v>13.42145114</v>
      </c>
      <c r="N49" s="47">
        <v>222.54510000000002</v>
      </c>
      <c r="O49" s="47">
        <v>223.04833898000001</v>
      </c>
      <c r="P49" s="47">
        <v>8.6000000000000014</v>
      </c>
      <c r="Q49" s="47"/>
      <c r="R49" s="47">
        <f>(IFERROR(S49*100/G49,0))%*F49</f>
        <v>0</v>
      </c>
      <c r="S49" s="47">
        <f t="shared" ref="S49:S58" si="46">G49-I49</f>
        <v>257.0616817958101</v>
      </c>
      <c r="T49" s="47">
        <f t="shared" si="9"/>
        <v>0.5032389799999919</v>
      </c>
      <c r="U49" s="47">
        <f t="shared" si="6"/>
        <v>0.21198830707062788</v>
      </c>
      <c r="V49" s="54" t="s">
        <v>261</v>
      </c>
      <c r="W49" s="49"/>
      <c r="X49" s="49"/>
      <c r="Y49" s="49"/>
      <c r="Z49" s="51"/>
      <c r="AA49" s="52"/>
    </row>
    <row r="50" spans="1:27" ht="186" customHeight="1" x14ac:dyDescent="0.25">
      <c r="A50" s="44" t="s">
        <v>82</v>
      </c>
      <c r="B50" s="45" t="s">
        <v>168</v>
      </c>
      <c r="C50" s="45" t="s">
        <v>96</v>
      </c>
      <c r="D50" s="47">
        <v>9.9426451260916249</v>
      </c>
      <c r="E50" s="53">
        <v>76.810260359999987</v>
      </c>
      <c r="F50" s="53">
        <v>0.61055086999999997</v>
      </c>
      <c r="G50" s="53">
        <v>10.869107117450042</v>
      </c>
      <c r="H50" s="47">
        <f t="shared" ref="H50:H58" si="47">J50+L50+N50+P50</f>
        <v>10.869107117450021</v>
      </c>
      <c r="I50" s="47">
        <f t="shared" ref="I50:I58" si="48">K50+M50+O50+Q50</f>
        <v>8.9552081500000007</v>
      </c>
      <c r="J50" s="47">
        <v>3.751326E-2</v>
      </c>
      <c r="K50" s="47">
        <v>3.751326E-2</v>
      </c>
      <c r="L50" s="47">
        <v>7.2530804949999998</v>
      </c>
      <c r="M50" s="47">
        <v>7.2530804900000003</v>
      </c>
      <c r="N50" s="47">
        <v>3.5785133624500216</v>
      </c>
      <c r="O50" s="47">
        <v>1.6646144000000007</v>
      </c>
      <c r="P50" s="47">
        <v>0</v>
      </c>
      <c r="Q50" s="47"/>
      <c r="R50" s="55">
        <f>(IFERROR(S50*100/G50,0))%*F50</f>
        <v>0.10750953753990319</v>
      </c>
      <c r="S50" s="47">
        <f>G50-I50</f>
        <v>1.9138989674500415</v>
      </c>
      <c r="T50" s="47">
        <f t="shared" si="9"/>
        <v>-1.9138989674500204</v>
      </c>
      <c r="U50" s="47">
        <f t="shared" si="6"/>
        <v>-17.608612618945614</v>
      </c>
      <c r="V50" s="54" t="s">
        <v>260</v>
      </c>
      <c r="W50" s="49"/>
      <c r="X50" s="49"/>
      <c r="Y50" s="49"/>
      <c r="Z50" s="51"/>
      <c r="AA50" s="52"/>
    </row>
    <row r="51" spans="1:27" ht="89.25" customHeight="1" x14ac:dyDescent="0.25">
      <c r="A51" s="44" t="s">
        <v>82</v>
      </c>
      <c r="B51" s="45" t="s">
        <v>169</v>
      </c>
      <c r="C51" s="45" t="s">
        <v>97</v>
      </c>
      <c r="D51" s="47">
        <v>3.8207042634207342</v>
      </c>
      <c r="E51" s="53">
        <v>16.319194020000001</v>
      </c>
      <c r="F51" s="53">
        <v>0</v>
      </c>
      <c r="G51" s="53">
        <v>9.3625220686999917</v>
      </c>
      <c r="H51" s="47">
        <f t="shared" si="47"/>
        <v>9.362522068699997</v>
      </c>
      <c r="I51" s="47">
        <f t="shared" si="48"/>
        <v>8.8055606499999985</v>
      </c>
      <c r="J51" s="47">
        <v>0.15265080999999997</v>
      </c>
      <c r="K51" s="47">
        <v>0.15265081</v>
      </c>
      <c r="L51" s="47">
        <v>5.8065529999999997E-2</v>
      </c>
      <c r="M51" s="47">
        <v>5.8065529999999997E-2</v>
      </c>
      <c r="N51" s="47">
        <v>9.1518057286999976</v>
      </c>
      <c r="O51" s="47">
        <v>8.5948443099999992</v>
      </c>
      <c r="P51" s="47">
        <v>0</v>
      </c>
      <c r="Q51" s="47"/>
      <c r="R51" s="47">
        <f>(IFERROR(S51*100/G51,0))%*F51</f>
        <v>0</v>
      </c>
      <c r="S51" s="47">
        <f>G51-I51</f>
        <v>0.55696141869999316</v>
      </c>
      <c r="T51" s="47">
        <f>K51-J51+M51-L51+O51-N51</f>
        <v>-0.55696141869999849</v>
      </c>
      <c r="U51" s="47">
        <f t="shared" si="6"/>
        <v>-5.9488395820393887</v>
      </c>
      <c r="V51" s="54" t="s">
        <v>260</v>
      </c>
      <c r="W51" s="49"/>
      <c r="X51" s="49"/>
      <c r="Y51" s="49"/>
      <c r="Z51" s="51"/>
      <c r="AA51" s="52"/>
    </row>
    <row r="52" spans="1:27" ht="220.5" x14ac:dyDescent="0.25">
      <c r="A52" s="44" t="s">
        <v>82</v>
      </c>
      <c r="B52" s="45" t="s">
        <v>100</v>
      </c>
      <c r="C52" s="45" t="s">
        <v>101</v>
      </c>
      <c r="D52" s="47">
        <v>0</v>
      </c>
      <c r="E52" s="53">
        <v>9.2185400000000008E-3</v>
      </c>
      <c r="F52" s="53">
        <v>0</v>
      </c>
      <c r="G52" s="53">
        <v>20.87453146</v>
      </c>
      <c r="H52" s="47">
        <f t="shared" si="47"/>
        <v>20.87453146</v>
      </c>
      <c r="I52" s="47">
        <f t="shared" si="48"/>
        <v>8.6178710800000022</v>
      </c>
      <c r="J52" s="47">
        <v>3.7513259999999993E-2</v>
      </c>
      <c r="K52" s="47">
        <v>3.751326E-2</v>
      </c>
      <c r="L52" s="47">
        <v>5.538284000000001E-2</v>
      </c>
      <c r="M52" s="47">
        <v>5.5382840000000003E-2</v>
      </c>
      <c r="N52" s="47">
        <v>20.781635359999999</v>
      </c>
      <c r="O52" s="47">
        <v>8.5249749800000014</v>
      </c>
      <c r="P52" s="47">
        <v>0</v>
      </c>
      <c r="Q52" s="47"/>
      <c r="R52" s="47">
        <f t="shared" ref="R52:R58" si="49">(IFERROR(S52*100/G52,0))%*F52</f>
        <v>0</v>
      </c>
      <c r="S52" s="47">
        <f t="shared" si="46"/>
        <v>12.256660379999998</v>
      </c>
      <c r="T52" s="47">
        <f t="shared" si="9"/>
        <v>-12.256660379999998</v>
      </c>
      <c r="U52" s="47">
        <f t="shared" si="6"/>
        <v>-58.715858621719683</v>
      </c>
      <c r="V52" s="83" t="s">
        <v>263</v>
      </c>
      <c r="W52" s="49"/>
      <c r="X52" s="49"/>
      <c r="Y52" s="49"/>
      <c r="Z52" s="51"/>
      <c r="AA52" s="52"/>
    </row>
    <row r="53" spans="1:27" ht="91.5" customHeight="1" x14ac:dyDescent="0.25">
      <c r="A53" s="44" t="s">
        <v>82</v>
      </c>
      <c r="B53" s="45" t="s">
        <v>200</v>
      </c>
      <c r="C53" s="45" t="s">
        <v>201</v>
      </c>
      <c r="D53" s="47">
        <v>0</v>
      </c>
      <c r="E53" s="53">
        <v>1.81432942</v>
      </c>
      <c r="F53" s="53">
        <v>0</v>
      </c>
      <c r="G53" s="53">
        <v>27.148455612794873</v>
      </c>
      <c r="H53" s="47">
        <f t="shared" si="47"/>
        <v>0</v>
      </c>
      <c r="I53" s="47">
        <f t="shared" si="48"/>
        <v>0</v>
      </c>
      <c r="J53" s="47">
        <v>0</v>
      </c>
      <c r="K53" s="47">
        <v>0</v>
      </c>
      <c r="L53" s="47">
        <v>0</v>
      </c>
      <c r="M53" s="47">
        <v>0</v>
      </c>
      <c r="N53" s="47">
        <v>0</v>
      </c>
      <c r="O53" s="47">
        <v>0</v>
      </c>
      <c r="P53" s="47">
        <v>0</v>
      </c>
      <c r="Q53" s="47"/>
      <c r="R53" s="47">
        <f t="shared" si="49"/>
        <v>0</v>
      </c>
      <c r="S53" s="47">
        <f t="shared" si="46"/>
        <v>27.148455612794873</v>
      </c>
      <c r="T53" s="47">
        <f t="shared" si="9"/>
        <v>0</v>
      </c>
      <c r="U53" s="47">
        <f t="shared" si="6"/>
        <v>0</v>
      </c>
      <c r="V53" s="54"/>
      <c r="W53" s="49"/>
      <c r="X53" s="49"/>
      <c r="Y53" s="49"/>
      <c r="Z53" s="51"/>
      <c r="AA53" s="52"/>
    </row>
    <row r="54" spans="1:27" ht="57.75" customHeight="1" x14ac:dyDescent="0.25">
      <c r="A54" s="44" t="s">
        <v>82</v>
      </c>
      <c r="B54" s="45" t="s">
        <v>202</v>
      </c>
      <c r="C54" s="45" t="s">
        <v>203</v>
      </c>
      <c r="D54" s="47">
        <v>0</v>
      </c>
      <c r="E54" s="53">
        <v>2.2077052300000002</v>
      </c>
      <c r="F54" s="53">
        <v>0</v>
      </c>
      <c r="G54" s="53">
        <v>0.13062671000000003</v>
      </c>
      <c r="H54" s="47">
        <f t="shared" si="47"/>
        <v>0.13062670999999998</v>
      </c>
      <c r="I54" s="47">
        <f t="shared" si="48"/>
        <v>0.13062671000000001</v>
      </c>
      <c r="J54" s="47">
        <v>0</v>
      </c>
      <c r="K54" s="47">
        <v>0</v>
      </c>
      <c r="L54" s="47">
        <v>0.13062670999999998</v>
      </c>
      <c r="M54" s="47">
        <v>0.13062671000000001</v>
      </c>
      <c r="N54" s="47">
        <v>0</v>
      </c>
      <c r="O54" s="47">
        <v>0</v>
      </c>
      <c r="P54" s="47">
        <v>0</v>
      </c>
      <c r="Q54" s="47"/>
      <c r="R54" s="47">
        <f t="shared" si="49"/>
        <v>0</v>
      </c>
      <c r="S54" s="47">
        <f t="shared" si="46"/>
        <v>0</v>
      </c>
      <c r="T54" s="47">
        <f t="shared" si="9"/>
        <v>2.7755575615628914E-17</v>
      </c>
      <c r="U54" s="47">
        <f t="shared" si="6"/>
        <v>2.1248009396875202E-14</v>
      </c>
      <c r="V54" s="54"/>
      <c r="W54" s="49"/>
      <c r="X54" s="49"/>
      <c r="Y54" s="49"/>
      <c r="Z54" s="51"/>
      <c r="AA54" s="52"/>
    </row>
    <row r="55" spans="1:27" ht="94.5" customHeight="1" x14ac:dyDescent="0.25">
      <c r="A55" s="44" t="s">
        <v>82</v>
      </c>
      <c r="B55" s="45" t="s">
        <v>204</v>
      </c>
      <c r="C55" s="46" t="s">
        <v>205</v>
      </c>
      <c r="D55" s="47">
        <v>0</v>
      </c>
      <c r="E55" s="53">
        <v>0</v>
      </c>
      <c r="F55" s="53">
        <v>0</v>
      </c>
      <c r="G55" s="53">
        <v>0.42879642623999997</v>
      </c>
      <c r="H55" s="47">
        <f t="shared" si="47"/>
        <v>0</v>
      </c>
      <c r="I55" s="47">
        <f t="shared" si="48"/>
        <v>0</v>
      </c>
      <c r="J55" s="47">
        <v>0</v>
      </c>
      <c r="K55" s="47">
        <v>0</v>
      </c>
      <c r="L55" s="47">
        <v>0</v>
      </c>
      <c r="M55" s="47">
        <v>0</v>
      </c>
      <c r="N55" s="47">
        <v>0</v>
      </c>
      <c r="O55" s="47">
        <v>0</v>
      </c>
      <c r="P55" s="47">
        <v>0</v>
      </c>
      <c r="Q55" s="47"/>
      <c r="R55" s="47">
        <f>(IFERROR(S55*100/G55,0))%*F55</f>
        <v>0</v>
      </c>
      <c r="S55" s="47">
        <f>G55-I55</f>
        <v>0.42879642623999997</v>
      </c>
      <c r="T55" s="47">
        <f t="shared" si="9"/>
        <v>0</v>
      </c>
      <c r="U55" s="47">
        <f t="shared" si="6"/>
        <v>0</v>
      </c>
      <c r="V55" s="54"/>
      <c r="W55" s="49"/>
      <c r="X55" s="49"/>
    </row>
    <row r="56" spans="1:27" ht="109.5" customHeight="1" x14ac:dyDescent="0.25">
      <c r="A56" s="44" t="s">
        <v>82</v>
      </c>
      <c r="B56" s="45" t="s">
        <v>206</v>
      </c>
      <c r="C56" s="46" t="s">
        <v>207</v>
      </c>
      <c r="D56" s="47">
        <v>0</v>
      </c>
      <c r="E56" s="53">
        <v>0</v>
      </c>
      <c r="F56" s="53">
        <v>0</v>
      </c>
      <c r="G56" s="53">
        <v>0.220030275</v>
      </c>
      <c r="H56" s="47">
        <f t="shared" ref="H56:H57" si="50">J56+L56+N56+P56</f>
        <v>0.22003027499999997</v>
      </c>
      <c r="I56" s="47">
        <f t="shared" ref="I56:I57" si="51">K56+M56+O56+Q56</f>
        <v>0.11286116</v>
      </c>
      <c r="J56" s="47">
        <v>0</v>
      </c>
      <c r="K56" s="47">
        <v>0</v>
      </c>
      <c r="L56" s="47">
        <v>6.6333320000000001E-2</v>
      </c>
      <c r="M56" s="47">
        <v>6.6333320000000001E-2</v>
      </c>
      <c r="N56" s="47">
        <v>0.15369695499999997</v>
      </c>
      <c r="O56" s="47">
        <v>4.6527840000000001E-2</v>
      </c>
      <c r="P56" s="47">
        <v>0</v>
      </c>
      <c r="Q56" s="47"/>
      <c r="R56" s="47">
        <f t="shared" ref="R56" si="52">(IFERROR(S56*100/G56,0))%*F56</f>
        <v>0</v>
      </c>
      <c r="S56" s="47">
        <f t="shared" ref="S56" si="53">G56-I56</f>
        <v>0.107169115</v>
      </c>
      <c r="T56" s="47">
        <f t="shared" si="9"/>
        <v>-0.10716911499999997</v>
      </c>
      <c r="U56" s="47">
        <f t="shared" si="6"/>
        <v>-48.706531408007372</v>
      </c>
      <c r="V56" s="54" t="s">
        <v>266</v>
      </c>
      <c r="W56" s="49"/>
      <c r="X56" s="49"/>
    </row>
    <row r="57" spans="1:27" ht="93" customHeight="1" x14ac:dyDescent="0.25">
      <c r="A57" s="44" t="s">
        <v>82</v>
      </c>
      <c r="B57" s="45" t="s">
        <v>237</v>
      </c>
      <c r="C57" s="46" t="s">
        <v>238</v>
      </c>
      <c r="D57" s="47">
        <v>0</v>
      </c>
      <c r="E57" s="53">
        <v>0</v>
      </c>
      <c r="F57" s="53">
        <v>0</v>
      </c>
      <c r="G57" s="53">
        <v>5.5438853546200005E-2</v>
      </c>
      <c r="H57" s="47">
        <f t="shared" si="50"/>
        <v>5.5438853546200005E-2</v>
      </c>
      <c r="I57" s="47">
        <f t="shared" si="51"/>
        <v>0</v>
      </c>
      <c r="J57" s="47">
        <v>0</v>
      </c>
      <c r="K57" s="47">
        <v>0</v>
      </c>
      <c r="L57" s="47">
        <v>0</v>
      </c>
      <c r="M57" s="47">
        <v>0</v>
      </c>
      <c r="N57" s="47">
        <v>0</v>
      </c>
      <c r="O57" s="47">
        <v>0</v>
      </c>
      <c r="P57" s="47">
        <v>5.5438853546200005E-2</v>
      </c>
      <c r="Q57" s="47"/>
      <c r="R57" s="47">
        <f>(IFERROR(S57*100/G57,0))%*F57</f>
        <v>0</v>
      </c>
      <c r="S57" s="47">
        <f>G57-I57</f>
        <v>5.5438853546200005E-2</v>
      </c>
      <c r="T57" s="47">
        <f t="shared" si="9"/>
        <v>0</v>
      </c>
      <c r="U57" s="47">
        <f t="shared" si="6"/>
        <v>0</v>
      </c>
      <c r="V57" s="54"/>
      <c r="W57" s="49"/>
      <c r="X57" s="49"/>
    </row>
    <row r="58" spans="1:27" ht="110.25" customHeight="1" x14ac:dyDescent="0.25">
      <c r="A58" s="44" t="s">
        <v>82</v>
      </c>
      <c r="B58" s="45" t="s">
        <v>239</v>
      </c>
      <c r="C58" s="46" t="s">
        <v>240</v>
      </c>
      <c r="D58" s="47">
        <v>0</v>
      </c>
      <c r="E58" s="53">
        <v>0</v>
      </c>
      <c r="F58" s="53">
        <v>0</v>
      </c>
      <c r="G58" s="53">
        <v>0.46587950114734084</v>
      </c>
      <c r="H58" s="47">
        <f t="shared" si="47"/>
        <v>0</v>
      </c>
      <c r="I58" s="47">
        <f t="shared" si="48"/>
        <v>0</v>
      </c>
      <c r="J58" s="47">
        <v>0</v>
      </c>
      <c r="K58" s="47">
        <v>0</v>
      </c>
      <c r="L58" s="47">
        <v>0</v>
      </c>
      <c r="M58" s="47">
        <v>0</v>
      </c>
      <c r="N58" s="47">
        <v>0</v>
      </c>
      <c r="O58" s="47">
        <v>0</v>
      </c>
      <c r="P58" s="47">
        <v>0</v>
      </c>
      <c r="Q58" s="47"/>
      <c r="R58" s="47">
        <f t="shared" si="49"/>
        <v>0</v>
      </c>
      <c r="S58" s="47">
        <f t="shared" si="46"/>
        <v>0.46587950114734084</v>
      </c>
      <c r="T58" s="47">
        <f t="shared" si="9"/>
        <v>0</v>
      </c>
      <c r="U58" s="47">
        <f t="shared" si="6"/>
        <v>0</v>
      </c>
      <c r="V58" s="54"/>
      <c r="W58" s="49"/>
      <c r="X58" s="49"/>
    </row>
    <row r="59" spans="1:27" ht="47.25" x14ac:dyDescent="0.25">
      <c r="A59" s="29" t="s">
        <v>170</v>
      </c>
      <c r="B59" s="30" t="s">
        <v>45</v>
      </c>
      <c r="C59" s="31" t="s">
        <v>26</v>
      </c>
      <c r="D59" s="32">
        <f>D60+D105+D109+D119</f>
        <v>147.00256092311847</v>
      </c>
      <c r="E59" s="32">
        <f>E60+E105+E109+E119</f>
        <v>1355.1262415900003</v>
      </c>
      <c r="F59" s="32">
        <f>F60+F105+F109+F119</f>
        <v>10.0962341</v>
      </c>
      <c r="G59" s="32">
        <f>G60+G105+G109+G119</f>
        <v>4628.9850503745793</v>
      </c>
      <c r="H59" s="32">
        <f t="shared" si="2"/>
        <v>572.96165254314587</v>
      </c>
      <c r="I59" s="32">
        <f t="shared" si="3"/>
        <v>155.38436057999999</v>
      </c>
      <c r="J59" s="32">
        <f t="shared" ref="J59:S59" si="54">J60+J105+J109+J119</f>
        <v>66.992179120000003</v>
      </c>
      <c r="K59" s="32">
        <f t="shared" si="54"/>
        <v>66.992179129999997</v>
      </c>
      <c r="L59" s="32">
        <f t="shared" si="54"/>
        <v>44.589450741122462</v>
      </c>
      <c r="M59" s="32">
        <f t="shared" si="54"/>
        <v>44.444555480000005</v>
      </c>
      <c r="N59" s="32">
        <f t="shared" si="54"/>
        <v>52.164971458261888</v>
      </c>
      <c r="O59" s="32">
        <f t="shared" si="54"/>
        <v>43.94762596999999</v>
      </c>
      <c r="P59" s="32">
        <f t="shared" si="54"/>
        <v>409.21505122376152</v>
      </c>
      <c r="Q59" s="32">
        <f t="shared" si="54"/>
        <v>0</v>
      </c>
      <c r="R59" s="32">
        <f t="shared" si="54"/>
        <v>7.5479177473869719</v>
      </c>
      <c r="S59" s="32">
        <f t="shared" si="54"/>
        <v>4473.600689794579</v>
      </c>
      <c r="T59" s="32">
        <f t="shared" si="9"/>
        <v>-8.3622407393843616</v>
      </c>
      <c r="U59" s="32">
        <f t="shared" si="6"/>
        <v>-5.1068178954590842</v>
      </c>
      <c r="V59" s="33"/>
    </row>
    <row r="60" spans="1:27" ht="78.75" x14ac:dyDescent="0.25">
      <c r="A60" s="34" t="s">
        <v>171</v>
      </c>
      <c r="B60" s="35" t="s">
        <v>46</v>
      </c>
      <c r="C60" s="36" t="s">
        <v>26</v>
      </c>
      <c r="D60" s="37">
        <f>D61+D64</f>
        <v>147.00256092311847</v>
      </c>
      <c r="E60" s="37">
        <f>E61+E64</f>
        <v>1352.7241734700003</v>
      </c>
      <c r="F60" s="37">
        <f>F61+F64</f>
        <v>10.0962341</v>
      </c>
      <c r="G60" s="37">
        <f>G61+G64</f>
        <v>4519.9938781482724</v>
      </c>
      <c r="H60" s="37">
        <f t="shared" si="2"/>
        <v>572.47249353179882</v>
      </c>
      <c r="I60" s="37">
        <f t="shared" si="3"/>
        <v>155.11501249999998</v>
      </c>
      <c r="J60" s="37">
        <f>J61+J64</f>
        <v>66.972667659999999</v>
      </c>
      <c r="K60" s="37">
        <f t="shared" ref="K60:Q60" si="55">K61+K64</f>
        <v>66.972667669999993</v>
      </c>
      <c r="L60" s="37">
        <f t="shared" si="55"/>
        <v>44.345566338784963</v>
      </c>
      <c r="M60" s="37">
        <f t="shared" si="55"/>
        <v>44.195731360000003</v>
      </c>
      <c r="N60" s="37">
        <f t="shared" si="55"/>
        <v>51.939208309252287</v>
      </c>
      <c r="O60" s="37">
        <f t="shared" si="55"/>
        <v>43.946613469999988</v>
      </c>
      <c r="P60" s="37">
        <f t="shared" si="55"/>
        <v>409.21505122376152</v>
      </c>
      <c r="Q60" s="37">
        <f t="shared" si="55"/>
        <v>0</v>
      </c>
      <c r="R60" s="37">
        <f t="shared" ref="R60" si="56">R61+R64</f>
        <v>7.5479177473869719</v>
      </c>
      <c r="S60" s="37">
        <f t="shared" ref="S60" si="57">S61+S64</f>
        <v>4364.878865648272</v>
      </c>
      <c r="T60" s="37">
        <f t="shared" si="9"/>
        <v>-8.1424298080372637</v>
      </c>
      <c r="U60" s="37">
        <f t="shared" si="6"/>
        <v>-4.9874784836295376</v>
      </c>
      <c r="V60" s="38"/>
    </row>
    <row r="61" spans="1:27" ht="31.5" x14ac:dyDescent="0.25">
      <c r="A61" s="39" t="s">
        <v>83</v>
      </c>
      <c r="B61" s="40" t="s">
        <v>47</v>
      </c>
      <c r="C61" s="41" t="s">
        <v>26</v>
      </c>
      <c r="D61" s="42">
        <f>D62+D63</f>
        <v>31.12311945718654</v>
      </c>
      <c r="E61" s="42">
        <f>E62+E63</f>
        <v>209.56431168</v>
      </c>
      <c r="F61" s="42">
        <f>F62+F63</f>
        <v>4.1021692700000001</v>
      </c>
      <c r="G61" s="42">
        <f>G62+G63</f>
        <v>74.870335824913568</v>
      </c>
      <c r="H61" s="42">
        <f t="shared" si="2"/>
        <v>13.071769478475279</v>
      </c>
      <c r="I61" s="42">
        <f t="shared" si="3"/>
        <v>11.20184001</v>
      </c>
      <c r="J61" s="42">
        <f>J62+J63</f>
        <v>0.11670789999999999</v>
      </c>
      <c r="K61" s="42">
        <f t="shared" ref="K61:P61" si="58">K62+K63</f>
        <v>0.1167079</v>
      </c>
      <c r="L61" s="42">
        <f t="shared" si="58"/>
        <v>10.051632259999998</v>
      </c>
      <c r="M61" s="42">
        <f t="shared" si="58"/>
        <v>10.05163226</v>
      </c>
      <c r="N61" s="42">
        <f t="shared" si="58"/>
        <v>2.4722035568574219</v>
      </c>
      <c r="O61" s="42">
        <f t="shared" si="58"/>
        <v>1.0334998499999999</v>
      </c>
      <c r="P61" s="42">
        <f t="shared" si="58"/>
        <v>0.43122576161785958</v>
      </c>
      <c r="Q61" s="42">
        <f>Q62+Q63</f>
        <v>0</v>
      </c>
      <c r="R61" s="42">
        <f t="shared" ref="R61:S61" si="59">R62+R63</f>
        <v>2.6263930284267891</v>
      </c>
      <c r="S61" s="42">
        <f t="shared" si="59"/>
        <v>63.66849581491357</v>
      </c>
      <c r="T61" s="42">
        <f t="shared" si="9"/>
        <v>-1.4387037068574202</v>
      </c>
      <c r="U61" s="42">
        <f t="shared" si="6"/>
        <v>-11.38165999092876</v>
      </c>
      <c r="V61" s="43"/>
    </row>
    <row r="62" spans="1:27" ht="120" customHeight="1" x14ac:dyDescent="0.25">
      <c r="A62" s="44" t="s">
        <v>83</v>
      </c>
      <c r="B62" s="45" t="s">
        <v>172</v>
      </c>
      <c r="C62" s="46" t="s">
        <v>102</v>
      </c>
      <c r="D62" s="47">
        <v>16.337952025993882</v>
      </c>
      <c r="E62" s="53">
        <v>128.46952612999999</v>
      </c>
      <c r="F62" s="53">
        <v>1.6143202699999999</v>
      </c>
      <c r="G62" s="53">
        <v>12.008554975778878</v>
      </c>
      <c r="H62" s="47">
        <f t="shared" ref="H62:H63" si="60">J62+L62+N62+P62</f>
        <v>12.008554975778846</v>
      </c>
      <c r="I62" s="47">
        <f t="shared" si="3"/>
        <v>10.884546740000001</v>
      </c>
      <c r="J62" s="47">
        <v>6.6690229999999989E-2</v>
      </c>
      <c r="K62" s="47">
        <v>6.6690230000000003E-2</v>
      </c>
      <c r="L62" s="47">
        <v>9.8289060599999978</v>
      </c>
      <c r="M62" s="47">
        <v>9.8289060599999996</v>
      </c>
      <c r="N62" s="47">
        <v>2.1129586857788487</v>
      </c>
      <c r="O62" s="47">
        <v>0.98895044999999993</v>
      </c>
      <c r="P62" s="47">
        <v>0</v>
      </c>
      <c r="Q62" s="47"/>
      <c r="R62" s="47">
        <f t="shared" ref="R62:R63" si="61">(IFERROR(S62*100/G62,0))%*F62</f>
        <v>0.15110138416525765</v>
      </c>
      <c r="S62" s="47">
        <f t="shared" ref="S62:S63" si="62">G62-I62</f>
        <v>1.1240082357788772</v>
      </c>
      <c r="T62" s="47">
        <f t="shared" si="9"/>
        <v>-1.124008235778847</v>
      </c>
      <c r="U62" s="47">
        <f t="shared" si="6"/>
        <v>-9.360062372583231</v>
      </c>
      <c r="V62" s="84" t="s">
        <v>267</v>
      </c>
      <c r="W62" s="49"/>
      <c r="X62" s="49"/>
      <c r="Y62" s="49"/>
      <c r="Z62" s="51"/>
      <c r="AA62" s="52"/>
    </row>
    <row r="63" spans="1:27" ht="145.5" customHeight="1" x14ac:dyDescent="0.25">
      <c r="A63" s="44" t="s">
        <v>83</v>
      </c>
      <c r="B63" s="45" t="s">
        <v>173</v>
      </c>
      <c r="C63" s="46" t="s">
        <v>103</v>
      </c>
      <c r="D63" s="47">
        <v>14.78516743119266</v>
      </c>
      <c r="E63" s="53">
        <v>81.094785549999997</v>
      </c>
      <c r="F63" s="53">
        <v>2.4878490000000002</v>
      </c>
      <c r="G63" s="53">
        <v>62.861780849134689</v>
      </c>
      <c r="H63" s="47">
        <f t="shared" si="60"/>
        <v>1.0632145026964328</v>
      </c>
      <c r="I63" s="47">
        <f t="shared" si="3"/>
        <v>0.31729327000000002</v>
      </c>
      <c r="J63" s="47">
        <v>5.001767E-2</v>
      </c>
      <c r="K63" s="47">
        <v>5.001767E-2</v>
      </c>
      <c r="L63" s="47">
        <v>0.22272620000000007</v>
      </c>
      <c r="M63" s="47">
        <v>0.22272620000000001</v>
      </c>
      <c r="N63" s="47">
        <v>0.35924487107857306</v>
      </c>
      <c r="O63" s="47">
        <v>4.4549399999999996E-2</v>
      </c>
      <c r="P63" s="47">
        <v>0.43122576161785958</v>
      </c>
      <c r="Q63" s="47"/>
      <c r="R63" s="47">
        <f t="shared" si="61"/>
        <v>2.4752916442615316</v>
      </c>
      <c r="S63" s="47">
        <f t="shared" si="62"/>
        <v>62.544487579134689</v>
      </c>
      <c r="T63" s="47">
        <f t="shared" si="9"/>
        <v>-0.3146954710785731</v>
      </c>
      <c r="U63" s="47">
        <f t="shared" si="6"/>
        <v>-49.79447427204213</v>
      </c>
      <c r="V63" s="54" t="s">
        <v>261</v>
      </c>
      <c r="W63" s="49"/>
      <c r="X63" s="49"/>
      <c r="Y63" s="49"/>
      <c r="Z63" s="51"/>
      <c r="AA63" s="52"/>
    </row>
    <row r="64" spans="1:27" ht="63" x14ac:dyDescent="0.25">
      <c r="A64" s="39" t="s">
        <v>84</v>
      </c>
      <c r="B64" s="40" t="s">
        <v>48</v>
      </c>
      <c r="C64" s="41" t="s">
        <v>26</v>
      </c>
      <c r="D64" s="42">
        <f>SUM(D65:D104)</f>
        <v>115.87944146593192</v>
      </c>
      <c r="E64" s="42">
        <f>SUM(E65:E104)</f>
        <v>1143.1598617900004</v>
      </c>
      <c r="F64" s="42">
        <f>SUM(F65:F104)</f>
        <v>5.9940648300000001</v>
      </c>
      <c r="G64" s="42">
        <f>SUM(G65:G104)</f>
        <v>4445.1235423233593</v>
      </c>
      <c r="H64" s="42">
        <f t="shared" si="2"/>
        <v>559.40072405332353</v>
      </c>
      <c r="I64" s="42">
        <f t="shared" si="3"/>
        <v>143.91317248999999</v>
      </c>
      <c r="J64" s="42">
        <f t="shared" ref="J64:S64" si="63">SUM(J65:J104)</f>
        <v>66.855959760000005</v>
      </c>
      <c r="K64" s="42">
        <f t="shared" si="63"/>
        <v>66.855959769999998</v>
      </c>
      <c r="L64" s="42">
        <f t="shared" si="63"/>
        <v>34.293934078784964</v>
      </c>
      <c r="M64" s="42">
        <f t="shared" si="63"/>
        <v>34.144099100000005</v>
      </c>
      <c r="N64" s="42">
        <f t="shared" si="63"/>
        <v>49.467004752394864</v>
      </c>
      <c r="O64" s="42">
        <f t="shared" si="63"/>
        <v>42.91311361999999</v>
      </c>
      <c r="P64" s="42">
        <f t="shared" si="63"/>
        <v>408.78382546214368</v>
      </c>
      <c r="Q64" s="42">
        <f t="shared" si="63"/>
        <v>0</v>
      </c>
      <c r="R64" s="42">
        <f t="shared" si="63"/>
        <v>4.9215247189601827</v>
      </c>
      <c r="S64" s="42">
        <f t="shared" si="63"/>
        <v>4301.2103698333585</v>
      </c>
      <c r="T64" s="42">
        <f t="shared" si="9"/>
        <v>-6.7037261011798392</v>
      </c>
      <c r="U64" s="42">
        <f t="shared" si="6"/>
        <v>-4.4508459302271213</v>
      </c>
      <c r="V64" s="43"/>
    </row>
    <row r="65" spans="1:27" ht="112.5" customHeight="1" x14ac:dyDescent="0.25">
      <c r="A65" s="44" t="s">
        <v>84</v>
      </c>
      <c r="B65" s="45" t="s">
        <v>174</v>
      </c>
      <c r="C65" s="45" t="s">
        <v>104</v>
      </c>
      <c r="D65" s="47">
        <v>17.625222278535656</v>
      </c>
      <c r="E65" s="53">
        <v>135.29316934000002</v>
      </c>
      <c r="F65" s="53">
        <v>1.8712082800000003</v>
      </c>
      <c r="G65" s="53">
        <v>43.434520285555635</v>
      </c>
      <c r="H65" s="47">
        <f t="shared" ref="H65:H104" si="64">J65+L65+N65+P65</f>
        <v>21.434474005553245</v>
      </c>
      <c r="I65" s="47">
        <f t="shared" si="3"/>
        <v>21.678518570000001</v>
      </c>
      <c r="J65" s="47">
        <v>0</v>
      </c>
      <c r="K65" s="47">
        <v>0</v>
      </c>
      <c r="L65" s="47">
        <v>11.66062088</v>
      </c>
      <c r="M65" s="47">
        <v>11.66062088</v>
      </c>
      <c r="N65" s="47">
        <v>9.773853125553245</v>
      </c>
      <c r="O65" s="47">
        <v>10.01789769</v>
      </c>
      <c r="P65" s="47">
        <v>0</v>
      </c>
      <c r="Q65" s="47"/>
      <c r="R65" s="47">
        <f t="shared" ref="R65:R104" si="65">(IFERROR(S65*100/G65,0))%*F65</f>
        <v>0.93727317079130334</v>
      </c>
      <c r="S65" s="47">
        <f t="shared" ref="S65:S104" si="66">G65-I65</f>
        <v>21.756001715555634</v>
      </c>
      <c r="T65" s="47">
        <f t="shared" si="9"/>
        <v>0.24404456444675482</v>
      </c>
      <c r="U65" s="47">
        <f t="shared" si="6"/>
        <v>1.1385610133634618</v>
      </c>
      <c r="V65" s="54" t="s">
        <v>261</v>
      </c>
      <c r="W65" s="49"/>
      <c r="X65" s="49"/>
      <c r="Y65" s="49"/>
      <c r="Z65" s="51"/>
      <c r="AA65" s="52"/>
    </row>
    <row r="66" spans="1:27" ht="111.75" customHeight="1" x14ac:dyDescent="0.25">
      <c r="A66" s="44" t="s">
        <v>84</v>
      </c>
      <c r="B66" s="45" t="s">
        <v>175</v>
      </c>
      <c r="C66" s="45" t="s">
        <v>105</v>
      </c>
      <c r="D66" s="47">
        <v>26.849950275263392</v>
      </c>
      <c r="E66" s="53">
        <v>276.18499355</v>
      </c>
      <c r="F66" s="53">
        <v>0</v>
      </c>
      <c r="G66" s="53">
        <v>167.31034014006354</v>
      </c>
      <c r="H66" s="47">
        <f t="shared" si="64"/>
        <v>13.007420427152601</v>
      </c>
      <c r="I66" s="47">
        <f t="shared" si="3"/>
        <v>0.32506110999999999</v>
      </c>
      <c r="J66" s="47">
        <v>3.5429180000000005E-2</v>
      </c>
      <c r="K66" s="47">
        <v>3.5429180000000005E-2</v>
      </c>
      <c r="L66" s="47">
        <v>0.16607040000000001</v>
      </c>
      <c r="M66" s="47">
        <v>0.16607039999999998</v>
      </c>
      <c r="N66" s="47">
        <v>0.42506991000000005</v>
      </c>
      <c r="O66" s="47">
        <v>0.12356153</v>
      </c>
      <c r="P66" s="47">
        <v>12.380850937152601</v>
      </c>
      <c r="Q66" s="47"/>
      <c r="R66" s="47">
        <f t="shared" si="65"/>
        <v>0</v>
      </c>
      <c r="S66" s="47">
        <f t="shared" si="66"/>
        <v>166.98527903006354</v>
      </c>
      <c r="T66" s="47">
        <f t="shared" si="9"/>
        <v>-0.30150838000000008</v>
      </c>
      <c r="U66" s="47">
        <f t="shared" si="6"/>
        <v>-48.120501366895482</v>
      </c>
      <c r="V66" s="54" t="s">
        <v>261</v>
      </c>
      <c r="W66" s="49"/>
      <c r="X66" s="49"/>
      <c r="Y66" s="49"/>
      <c r="Z66" s="51"/>
      <c r="AA66" s="52"/>
    </row>
    <row r="67" spans="1:27" ht="138" customHeight="1" x14ac:dyDescent="0.25">
      <c r="A67" s="44" t="s">
        <v>84</v>
      </c>
      <c r="B67" s="45" t="s">
        <v>176</v>
      </c>
      <c r="C67" s="45" t="s">
        <v>106</v>
      </c>
      <c r="D67" s="47">
        <v>7.7853067660550463</v>
      </c>
      <c r="E67" s="53">
        <v>67.731242899999998</v>
      </c>
      <c r="F67" s="53">
        <v>0</v>
      </c>
      <c r="G67" s="53">
        <v>11.725811862039876</v>
      </c>
      <c r="H67" s="47">
        <f t="shared" si="64"/>
        <v>6.7541217571684218</v>
      </c>
      <c r="I67" s="47">
        <f t="shared" si="3"/>
        <v>2.467024E-2</v>
      </c>
      <c r="J67" s="47">
        <v>2.08406E-3</v>
      </c>
      <c r="K67" s="47">
        <v>2.0840699999999999E-3</v>
      </c>
      <c r="L67" s="47">
        <v>7.6749300026315763E-3</v>
      </c>
      <c r="M67" s="47">
        <v>1.0193020000000001E-2</v>
      </c>
      <c r="N67" s="47">
        <v>1.8722340007894731E-2</v>
      </c>
      <c r="O67" s="47">
        <v>1.2393149999999999E-2</v>
      </c>
      <c r="P67" s="47">
        <v>6.7256404271578951</v>
      </c>
      <c r="Q67" s="47"/>
      <c r="R67" s="47">
        <f t="shared" si="65"/>
        <v>0</v>
      </c>
      <c r="S67" s="47">
        <f t="shared" si="66"/>
        <v>11.701141622039875</v>
      </c>
      <c r="T67" s="47">
        <f t="shared" si="9"/>
        <v>-3.8110900105263086E-3</v>
      </c>
      <c r="U67" s="47">
        <f t="shared" si="6"/>
        <v>-13.381011382255611</v>
      </c>
      <c r="V67" s="54" t="s">
        <v>264</v>
      </c>
      <c r="W67" s="49"/>
      <c r="X67" s="49"/>
      <c r="Y67" s="49"/>
      <c r="Z67" s="51"/>
      <c r="AA67" s="52"/>
    </row>
    <row r="68" spans="1:27" ht="144" customHeight="1" x14ac:dyDescent="0.25">
      <c r="A68" s="44" t="s">
        <v>84</v>
      </c>
      <c r="B68" s="45" t="s">
        <v>177</v>
      </c>
      <c r="C68" s="45" t="s">
        <v>107</v>
      </c>
      <c r="D68" s="47">
        <v>8.1329239339932773</v>
      </c>
      <c r="E68" s="53">
        <v>80.032411859999996</v>
      </c>
      <c r="F68" s="53">
        <v>0</v>
      </c>
      <c r="G68" s="53">
        <v>70.433013332858621</v>
      </c>
      <c r="H68" s="47">
        <f t="shared" si="64"/>
        <v>4.5065484031092451</v>
      </c>
      <c r="I68" s="47">
        <f t="shared" si="3"/>
        <v>0</v>
      </c>
      <c r="J68" s="47">
        <v>0</v>
      </c>
      <c r="K68" s="47">
        <v>0</v>
      </c>
      <c r="L68" s="47">
        <v>0</v>
      </c>
      <c r="M68" s="47">
        <v>0</v>
      </c>
      <c r="N68" s="47">
        <v>0.14407660155462243</v>
      </c>
      <c r="O68" s="47">
        <v>0</v>
      </c>
      <c r="P68" s="47">
        <v>4.3624718015546229</v>
      </c>
      <c r="Q68" s="47"/>
      <c r="R68" s="47">
        <f t="shared" si="65"/>
        <v>0</v>
      </c>
      <c r="S68" s="47">
        <f t="shared" si="66"/>
        <v>70.433013332858621</v>
      </c>
      <c r="T68" s="47">
        <f t="shared" si="9"/>
        <v>-0.14407660155462243</v>
      </c>
      <c r="U68" s="47">
        <f t="shared" si="6"/>
        <v>-100</v>
      </c>
      <c r="V68" s="54" t="s">
        <v>264</v>
      </c>
      <c r="W68" s="49"/>
      <c r="X68" s="49"/>
      <c r="Y68" s="49"/>
      <c r="Z68" s="51"/>
      <c r="AA68" s="52"/>
    </row>
    <row r="69" spans="1:27" ht="107.25" customHeight="1" x14ac:dyDescent="0.25">
      <c r="A69" s="44" t="s">
        <v>84</v>
      </c>
      <c r="B69" s="45" t="s">
        <v>178</v>
      </c>
      <c r="C69" s="45" t="s">
        <v>108</v>
      </c>
      <c r="D69" s="47">
        <v>12.058541560116788</v>
      </c>
      <c r="E69" s="53">
        <v>134.12504376999999</v>
      </c>
      <c r="F69" s="53">
        <v>8.8292740000000008E-2</v>
      </c>
      <c r="G69" s="53">
        <v>269.21065839043195</v>
      </c>
      <c r="H69" s="47">
        <f t="shared" si="64"/>
        <v>78.180974332821521</v>
      </c>
      <c r="I69" s="47">
        <f t="shared" si="3"/>
        <v>59.516342639999998</v>
      </c>
      <c r="J69" s="47">
        <v>56.499797399999999</v>
      </c>
      <c r="K69" s="47">
        <v>56.499797399999999</v>
      </c>
      <c r="L69" s="47">
        <v>2.0781730783333332</v>
      </c>
      <c r="M69" s="47">
        <v>2.0781730899999999</v>
      </c>
      <c r="N69" s="47">
        <v>8.0166664034520441</v>
      </c>
      <c r="O69" s="47">
        <v>0.93837215000000018</v>
      </c>
      <c r="P69" s="47">
        <v>11.586337451036139</v>
      </c>
      <c r="Q69" s="47"/>
      <c r="R69" s="47">
        <f t="shared" si="65"/>
        <v>6.8773226924691538E-2</v>
      </c>
      <c r="S69" s="47">
        <f t="shared" si="66"/>
        <v>209.69431575043194</v>
      </c>
      <c r="T69" s="47">
        <f t="shared" si="9"/>
        <v>-7.0782942417853771</v>
      </c>
      <c r="U69" s="47">
        <f t="shared" si="6"/>
        <v>-10.628925350776102</v>
      </c>
      <c r="V69" s="54" t="s">
        <v>265</v>
      </c>
      <c r="W69" s="49"/>
      <c r="X69" s="49"/>
      <c r="Y69" s="49"/>
      <c r="Z69" s="51"/>
      <c r="AA69" s="52"/>
    </row>
    <row r="70" spans="1:27" ht="111.75" customHeight="1" x14ac:dyDescent="0.25">
      <c r="A70" s="44" t="s">
        <v>84</v>
      </c>
      <c r="B70" s="45" t="s">
        <v>179</v>
      </c>
      <c r="C70" s="45" t="s">
        <v>109</v>
      </c>
      <c r="D70" s="47">
        <v>16.145521764027254</v>
      </c>
      <c r="E70" s="53">
        <v>114.44063996999999</v>
      </c>
      <c r="F70" s="53">
        <v>0</v>
      </c>
      <c r="G70" s="53">
        <v>40.182119859631328</v>
      </c>
      <c r="H70" s="47">
        <f t="shared" si="64"/>
        <v>40.182119859631342</v>
      </c>
      <c r="I70" s="47">
        <f t="shared" si="3"/>
        <v>24.043311419999995</v>
      </c>
      <c r="J70" s="47">
        <v>5.8006517500000001</v>
      </c>
      <c r="K70" s="47">
        <v>5.8006517500000001</v>
      </c>
      <c r="L70" s="47">
        <v>8.5091732399999991</v>
      </c>
      <c r="M70" s="47">
        <v>8.5091732399999991</v>
      </c>
      <c r="N70" s="47">
        <v>10.283787265291569</v>
      </c>
      <c r="O70" s="47">
        <v>9.7334864299999975</v>
      </c>
      <c r="P70" s="47">
        <v>15.588507604339776</v>
      </c>
      <c r="Q70" s="47"/>
      <c r="R70" s="47">
        <f t="shared" si="65"/>
        <v>0</v>
      </c>
      <c r="S70" s="47">
        <f t="shared" si="66"/>
        <v>16.138808439631333</v>
      </c>
      <c r="T70" s="47">
        <f t="shared" si="9"/>
        <v>-0.55030083529157103</v>
      </c>
      <c r="U70" s="47">
        <f t="shared" si="6"/>
        <v>-2.2375762843588305</v>
      </c>
      <c r="V70" s="84" t="s">
        <v>268</v>
      </c>
      <c r="W70" s="49"/>
      <c r="X70" s="49"/>
      <c r="Y70" s="49"/>
      <c r="Z70" s="51"/>
      <c r="AA70" s="52"/>
    </row>
    <row r="71" spans="1:27" ht="111.75" customHeight="1" x14ac:dyDescent="0.25">
      <c r="A71" s="44" t="s">
        <v>84</v>
      </c>
      <c r="B71" s="45" t="s">
        <v>180</v>
      </c>
      <c r="C71" s="45" t="s">
        <v>110</v>
      </c>
      <c r="D71" s="47">
        <v>7.4288959023534051</v>
      </c>
      <c r="E71" s="53">
        <v>60.369818610000003</v>
      </c>
      <c r="F71" s="53">
        <v>4.1405800000000006E-2</v>
      </c>
      <c r="G71" s="53">
        <v>0.60865983999999429</v>
      </c>
      <c r="H71" s="47">
        <f t="shared" si="64"/>
        <v>0.60865983999999995</v>
      </c>
      <c r="I71" s="47">
        <f t="shared" si="3"/>
        <v>0.60865983999999984</v>
      </c>
      <c r="J71" s="47">
        <v>0.60865983999999995</v>
      </c>
      <c r="K71" s="47">
        <v>0.60865983999999984</v>
      </c>
      <c r="L71" s="47">
        <v>0</v>
      </c>
      <c r="M71" s="47">
        <v>0</v>
      </c>
      <c r="N71" s="47">
        <v>0</v>
      </c>
      <c r="O71" s="47">
        <v>0</v>
      </c>
      <c r="P71" s="47">
        <v>0</v>
      </c>
      <c r="Q71" s="47"/>
      <c r="R71" s="47">
        <f t="shared" si="65"/>
        <v>-3.7763024181967343E-16</v>
      </c>
      <c r="S71" s="47">
        <f t="shared" si="66"/>
        <v>-5.5511151231257827E-15</v>
      </c>
      <c r="T71" s="47">
        <f t="shared" si="9"/>
        <v>-1.1102230246251565E-16</v>
      </c>
      <c r="U71" s="47">
        <f t="shared" si="6"/>
        <v>-1.8240451425629735E-14</v>
      </c>
      <c r="V71" s="54"/>
      <c r="W71" s="49"/>
      <c r="X71" s="49"/>
      <c r="Y71" s="49"/>
      <c r="Z71" s="51"/>
      <c r="AA71" s="52"/>
    </row>
    <row r="72" spans="1:27" ht="101.25" customHeight="1" x14ac:dyDescent="0.25">
      <c r="A72" s="44" t="s">
        <v>84</v>
      </c>
      <c r="B72" s="45" t="s">
        <v>181</v>
      </c>
      <c r="C72" s="45" t="s">
        <v>111</v>
      </c>
      <c r="D72" s="47">
        <v>5.5781824159021403</v>
      </c>
      <c r="E72" s="53">
        <v>50.533178459999995</v>
      </c>
      <c r="F72" s="53">
        <v>7.6761280000000001E-2</v>
      </c>
      <c r="G72" s="53">
        <v>1.3179628011719089</v>
      </c>
      <c r="H72" s="47">
        <f t="shared" si="64"/>
        <v>1.3179628011718936</v>
      </c>
      <c r="I72" s="47">
        <f t="shared" si="3"/>
        <v>1.3337315399999998</v>
      </c>
      <c r="J72" s="47">
        <v>6.2522100000000002E-3</v>
      </c>
      <c r="K72" s="47">
        <v>6.2522100000000011E-3</v>
      </c>
      <c r="L72" s="47">
        <v>6.8600900000000006E-2</v>
      </c>
      <c r="M72" s="47">
        <v>6.8600899999999992E-2</v>
      </c>
      <c r="N72" s="47">
        <v>1.2431096911718935</v>
      </c>
      <c r="O72" s="47">
        <v>1.2588784299999998</v>
      </c>
      <c r="P72" s="47">
        <v>0</v>
      </c>
      <c r="Q72" s="47"/>
      <c r="R72" s="47">
        <f t="shared" si="65"/>
        <v>-9.1840875581136933E-4</v>
      </c>
      <c r="S72" s="47">
        <f t="shared" si="66"/>
        <v>-1.5768738828090934E-2</v>
      </c>
      <c r="T72" s="47">
        <f t="shared" si="9"/>
        <v>1.5768738828106255E-2</v>
      </c>
      <c r="U72" s="47">
        <f t="shared" si="6"/>
        <v>1.1964479433019777</v>
      </c>
      <c r="V72" s="54" t="s">
        <v>267</v>
      </c>
      <c r="W72" s="49"/>
      <c r="X72" s="49"/>
      <c r="Y72" s="49"/>
      <c r="Z72" s="51"/>
      <c r="AA72" s="52"/>
    </row>
    <row r="73" spans="1:27" ht="152.25" customHeight="1" x14ac:dyDescent="0.25">
      <c r="A73" s="44" t="s">
        <v>84</v>
      </c>
      <c r="B73" s="45" t="s">
        <v>182</v>
      </c>
      <c r="C73" s="45" t="s">
        <v>137</v>
      </c>
      <c r="D73" s="47">
        <v>0</v>
      </c>
      <c r="E73" s="53">
        <v>0.20692084999999999</v>
      </c>
      <c r="F73" s="53">
        <v>0</v>
      </c>
      <c r="G73" s="53">
        <v>4.1606133477357741</v>
      </c>
      <c r="H73" s="47">
        <f t="shared" si="64"/>
        <v>4.160613347735775</v>
      </c>
      <c r="I73" s="47">
        <f t="shared" si="3"/>
        <v>1.1711898999999999</v>
      </c>
      <c r="J73" s="47">
        <v>1.1172084100000002</v>
      </c>
      <c r="K73" s="47">
        <v>1.1172084099999999</v>
      </c>
      <c r="L73" s="47">
        <v>5.3981489999999993E-2</v>
      </c>
      <c r="M73" s="47">
        <v>5.398149E-2</v>
      </c>
      <c r="N73" s="47">
        <v>0</v>
      </c>
      <c r="O73" s="47">
        <v>0</v>
      </c>
      <c r="P73" s="47">
        <v>2.9894234477357751</v>
      </c>
      <c r="Q73" s="47"/>
      <c r="R73" s="47">
        <f t="shared" si="65"/>
        <v>0</v>
      </c>
      <c r="S73" s="47">
        <f t="shared" si="66"/>
        <v>2.9894234477357742</v>
      </c>
      <c r="T73" s="47">
        <f t="shared" si="9"/>
        <v>-2.1510571102112408E-16</v>
      </c>
      <c r="U73" s="47">
        <f t="shared" si="6"/>
        <v>-1.8366424695185987E-14</v>
      </c>
      <c r="V73" s="54"/>
      <c r="W73" s="49"/>
      <c r="X73" s="49"/>
      <c r="Y73" s="49"/>
      <c r="Z73" s="51"/>
      <c r="AA73" s="52"/>
    </row>
    <row r="74" spans="1:27" ht="153.75" customHeight="1" x14ac:dyDescent="0.25">
      <c r="A74" s="44" t="s">
        <v>84</v>
      </c>
      <c r="B74" s="45" t="s">
        <v>183</v>
      </c>
      <c r="C74" s="45" t="s">
        <v>138</v>
      </c>
      <c r="D74" s="47">
        <v>0</v>
      </c>
      <c r="E74" s="53">
        <v>7.1115962400000008</v>
      </c>
      <c r="F74" s="53">
        <v>0</v>
      </c>
      <c r="G74" s="53">
        <v>0</v>
      </c>
      <c r="H74" s="47">
        <f t="shared" si="64"/>
        <v>0</v>
      </c>
      <c r="I74" s="47">
        <f t="shared" si="3"/>
        <v>0</v>
      </c>
      <c r="J74" s="47">
        <v>0</v>
      </c>
      <c r="K74" s="47">
        <v>0</v>
      </c>
      <c r="L74" s="47">
        <v>0</v>
      </c>
      <c r="M74" s="47">
        <v>0</v>
      </c>
      <c r="N74" s="47">
        <v>0</v>
      </c>
      <c r="O74" s="47">
        <v>0</v>
      </c>
      <c r="P74" s="47">
        <v>0</v>
      </c>
      <c r="Q74" s="47"/>
      <c r="R74" s="47">
        <f t="shared" si="65"/>
        <v>0</v>
      </c>
      <c r="S74" s="47">
        <f t="shared" si="66"/>
        <v>0</v>
      </c>
      <c r="T74" s="47">
        <f t="shared" si="9"/>
        <v>0</v>
      </c>
      <c r="U74" s="47">
        <f t="shared" si="6"/>
        <v>0</v>
      </c>
      <c r="V74" s="54"/>
      <c r="W74" s="49"/>
      <c r="X74" s="49"/>
      <c r="Y74" s="49"/>
      <c r="Z74" s="51"/>
      <c r="AA74" s="52"/>
    </row>
    <row r="75" spans="1:27" ht="94.5" customHeight="1" x14ac:dyDescent="0.25">
      <c r="A75" s="44" t="s">
        <v>84</v>
      </c>
      <c r="B75" s="45" t="s">
        <v>208</v>
      </c>
      <c r="C75" s="45" t="s">
        <v>114</v>
      </c>
      <c r="D75" s="47">
        <v>0</v>
      </c>
      <c r="E75" s="53">
        <v>10.675703479999999</v>
      </c>
      <c r="F75" s="53">
        <v>0</v>
      </c>
      <c r="G75" s="53">
        <v>18.209707789378747</v>
      </c>
      <c r="H75" s="47">
        <f t="shared" si="64"/>
        <v>1.40501988</v>
      </c>
      <c r="I75" s="47">
        <f t="shared" si="3"/>
        <v>3.9957269999999996E-2</v>
      </c>
      <c r="J75" s="47">
        <v>6.2522100000000002E-3</v>
      </c>
      <c r="K75" s="47">
        <v>6.2522100000000011E-3</v>
      </c>
      <c r="L75" s="47">
        <v>6.5146599999999994E-3</v>
      </c>
      <c r="M75" s="47">
        <v>6.3236999999999998E-3</v>
      </c>
      <c r="N75" s="47">
        <v>6.6367200000000005E-3</v>
      </c>
      <c r="O75" s="47">
        <v>2.7381359999999997E-2</v>
      </c>
      <c r="P75" s="47">
        <v>1.38561629</v>
      </c>
      <c r="Q75" s="47"/>
      <c r="R75" s="47">
        <f t="shared" si="65"/>
        <v>0</v>
      </c>
      <c r="S75" s="47">
        <f t="shared" si="66"/>
        <v>18.169750519378749</v>
      </c>
      <c r="T75" s="47">
        <f t="shared" si="9"/>
        <v>2.0553679999999998E-2</v>
      </c>
      <c r="U75" s="47">
        <f t="shared" si="6"/>
        <v>105.92720213115201</v>
      </c>
      <c r="V75" s="54" t="s">
        <v>264</v>
      </c>
      <c r="W75" s="49"/>
      <c r="X75" s="49"/>
      <c r="Y75" s="49"/>
      <c r="Z75" s="51"/>
      <c r="AA75" s="52"/>
    </row>
    <row r="76" spans="1:27" ht="132.75" customHeight="1" x14ac:dyDescent="0.25">
      <c r="A76" s="44" t="s">
        <v>84</v>
      </c>
      <c r="B76" s="45" t="s">
        <v>184</v>
      </c>
      <c r="C76" s="45" t="s">
        <v>115</v>
      </c>
      <c r="D76" s="47">
        <v>0</v>
      </c>
      <c r="E76" s="53">
        <v>130.10765550000002</v>
      </c>
      <c r="F76" s="53">
        <v>0</v>
      </c>
      <c r="G76" s="53">
        <v>510.84157286107524</v>
      </c>
      <c r="H76" s="47">
        <f t="shared" si="64"/>
        <v>327.98507798933065</v>
      </c>
      <c r="I76" s="47">
        <f t="shared" si="3"/>
        <v>34.155478009999996</v>
      </c>
      <c r="J76" s="47">
        <v>2.2620946100000001</v>
      </c>
      <c r="K76" s="47">
        <v>2.2620946100000006</v>
      </c>
      <c r="L76" s="47">
        <v>11.279761510448999</v>
      </c>
      <c r="M76" s="47">
        <v>11.25359939</v>
      </c>
      <c r="N76" s="47">
        <v>15.785105138988595</v>
      </c>
      <c r="O76" s="47">
        <v>20.639784009999996</v>
      </c>
      <c r="P76" s="47">
        <v>298.65811672989304</v>
      </c>
      <c r="Q76" s="47"/>
      <c r="R76" s="47">
        <f t="shared" si="65"/>
        <v>0</v>
      </c>
      <c r="S76" s="47">
        <f t="shared" si="66"/>
        <v>476.68609485107527</v>
      </c>
      <c r="T76" s="47">
        <f t="shared" si="9"/>
        <v>4.8285167505624038</v>
      </c>
      <c r="U76" s="47">
        <f t="shared" si="6"/>
        <v>16.464429123247665</v>
      </c>
      <c r="V76" s="54" t="s">
        <v>269</v>
      </c>
      <c r="W76" s="49"/>
      <c r="X76" s="49"/>
      <c r="Y76" s="49"/>
      <c r="Z76" s="51"/>
      <c r="AA76" s="52"/>
    </row>
    <row r="77" spans="1:27" ht="109.5" customHeight="1" x14ac:dyDescent="0.25">
      <c r="A77" s="44" t="s">
        <v>84</v>
      </c>
      <c r="B77" s="45" t="s">
        <v>116</v>
      </c>
      <c r="C77" s="45" t="s">
        <v>117</v>
      </c>
      <c r="D77" s="47">
        <v>0.44442438659134387</v>
      </c>
      <c r="E77" s="53">
        <v>4.2280853599999997</v>
      </c>
      <c r="F77" s="53">
        <v>0</v>
      </c>
      <c r="G77" s="53">
        <v>6.6295384185409478</v>
      </c>
      <c r="H77" s="47">
        <f t="shared" si="64"/>
        <v>1.0542700385538448</v>
      </c>
      <c r="I77" s="47">
        <f t="shared" si="3"/>
        <v>2.1346999999999998E-3</v>
      </c>
      <c r="J77" s="47">
        <v>0</v>
      </c>
      <c r="K77" s="47">
        <v>0</v>
      </c>
      <c r="L77" s="47">
        <v>0</v>
      </c>
      <c r="M77" s="47">
        <v>0</v>
      </c>
      <c r="N77" s="47">
        <v>0</v>
      </c>
      <c r="O77" s="47">
        <v>2.1346999999999998E-3</v>
      </c>
      <c r="P77" s="47">
        <v>1.0542700385538448</v>
      </c>
      <c r="Q77" s="47"/>
      <c r="R77" s="47">
        <f t="shared" si="65"/>
        <v>0</v>
      </c>
      <c r="S77" s="47">
        <f t="shared" si="66"/>
        <v>6.6274037185409478</v>
      </c>
      <c r="T77" s="47">
        <f t="shared" si="9"/>
        <v>2.1346999999999998E-3</v>
      </c>
      <c r="U77" s="47">
        <f t="shared" si="6"/>
        <v>0</v>
      </c>
      <c r="V77" s="54"/>
      <c r="W77" s="49"/>
      <c r="X77" s="49"/>
      <c r="Y77" s="49"/>
      <c r="Z77" s="51"/>
      <c r="AA77" s="52"/>
    </row>
    <row r="78" spans="1:27" ht="116.25" customHeight="1" x14ac:dyDescent="0.25">
      <c r="A78" s="44" t="s">
        <v>84</v>
      </c>
      <c r="B78" s="45" t="s">
        <v>118</v>
      </c>
      <c r="C78" s="45" t="s">
        <v>119</v>
      </c>
      <c r="D78" s="47">
        <v>0.42190631244030646</v>
      </c>
      <c r="E78" s="53">
        <v>5.0458358099999998</v>
      </c>
      <c r="F78" s="53">
        <v>0</v>
      </c>
      <c r="G78" s="53">
        <v>5.4421737707499993</v>
      </c>
      <c r="H78" s="47">
        <f t="shared" si="64"/>
        <v>5.4421737707500011</v>
      </c>
      <c r="I78" s="47">
        <f t="shared" si="3"/>
        <v>2.722173E-2</v>
      </c>
      <c r="J78" s="47">
        <v>0</v>
      </c>
      <c r="K78" s="47">
        <v>0</v>
      </c>
      <c r="L78" s="47">
        <v>0</v>
      </c>
      <c r="M78" s="47">
        <v>0</v>
      </c>
      <c r="N78" s="47">
        <v>8.6028655374999999E-2</v>
      </c>
      <c r="O78" s="47">
        <v>2.722173E-2</v>
      </c>
      <c r="P78" s="47">
        <v>5.3561451153750008</v>
      </c>
      <c r="Q78" s="47"/>
      <c r="R78" s="47">
        <f t="shared" si="65"/>
        <v>0</v>
      </c>
      <c r="S78" s="47">
        <f t="shared" si="66"/>
        <v>5.4149520407499994</v>
      </c>
      <c r="T78" s="47">
        <f t="shared" si="9"/>
        <v>-5.8806925374999999E-2</v>
      </c>
      <c r="U78" s="47">
        <f t="shared" si="6"/>
        <v>-68.357368970443474</v>
      </c>
      <c r="V78" s="54" t="s">
        <v>264</v>
      </c>
      <c r="W78" s="49"/>
      <c r="X78" s="49"/>
      <c r="Y78" s="49"/>
      <c r="Z78" s="51"/>
      <c r="AA78" s="52"/>
    </row>
    <row r="79" spans="1:27" ht="66" customHeight="1" x14ac:dyDescent="0.25">
      <c r="A79" s="44" t="s">
        <v>84</v>
      </c>
      <c r="B79" s="45" t="s">
        <v>120</v>
      </c>
      <c r="C79" s="45" t="s">
        <v>121</v>
      </c>
      <c r="D79" s="47">
        <v>0</v>
      </c>
      <c r="E79" s="53">
        <v>4.4256235800000008</v>
      </c>
      <c r="F79" s="53">
        <v>0</v>
      </c>
      <c r="G79" s="53">
        <v>0</v>
      </c>
      <c r="H79" s="47">
        <f t="shared" si="64"/>
        <v>0</v>
      </c>
      <c r="I79" s="47">
        <f t="shared" si="3"/>
        <v>0</v>
      </c>
      <c r="J79" s="47">
        <v>0</v>
      </c>
      <c r="K79" s="47">
        <v>0</v>
      </c>
      <c r="L79" s="47">
        <v>0</v>
      </c>
      <c r="M79" s="47">
        <v>0</v>
      </c>
      <c r="N79" s="47">
        <v>0</v>
      </c>
      <c r="O79" s="47">
        <v>0</v>
      </c>
      <c r="P79" s="47">
        <v>0</v>
      </c>
      <c r="Q79" s="47"/>
      <c r="R79" s="47">
        <f t="shared" si="65"/>
        <v>0</v>
      </c>
      <c r="S79" s="47">
        <f t="shared" si="66"/>
        <v>0</v>
      </c>
      <c r="T79" s="47">
        <f t="shared" si="9"/>
        <v>0</v>
      </c>
      <c r="U79" s="47">
        <f t="shared" si="6"/>
        <v>0</v>
      </c>
      <c r="V79" s="54"/>
      <c r="W79" s="49"/>
      <c r="X79" s="49"/>
      <c r="Y79" s="49"/>
      <c r="Z79" s="51"/>
      <c r="AA79" s="52"/>
    </row>
    <row r="80" spans="1:27" ht="70.5" customHeight="1" x14ac:dyDescent="0.25">
      <c r="A80" s="44" t="s">
        <v>84</v>
      </c>
      <c r="B80" s="45" t="s">
        <v>122</v>
      </c>
      <c r="C80" s="45" t="s">
        <v>123</v>
      </c>
      <c r="D80" s="47">
        <v>0</v>
      </c>
      <c r="E80" s="53">
        <v>4.1705542400000004</v>
      </c>
      <c r="F80" s="53">
        <v>0</v>
      </c>
      <c r="G80" s="53">
        <v>7.753243353994999</v>
      </c>
      <c r="H80" s="47">
        <f t="shared" si="64"/>
        <v>7.753243353994999</v>
      </c>
      <c r="I80" s="47">
        <f t="shared" si="3"/>
        <v>0</v>
      </c>
      <c r="J80" s="47">
        <v>0</v>
      </c>
      <c r="K80" s="47">
        <v>0</v>
      </c>
      <c r="L80" s="47">
        <v>0</v>
      </c>
      <c r="M80" s="47">
        <v>0</v>
      </c>
      <c r="N80" s="47">
        <v>0</v>
      </c>
      <c r="O80" s="47">
        <v>0</v>
      </c>
      <c r="P80" s="47">
        <v>7.753243353994999</v>
      </c>
      <c r="Q80" s="47"/>
      <c r="R80" s="47">
        <f t="shared" si="65"/>
        <v>0</v>
      </c>
      <c r="S80" s="47">
        <f t="shared" si="66"/>
        <v>7.753243353994999</v>
      </c>
      <c r="T80" s="47">
        <f t="shared" si="9"/>
        <v>0</v>
      </c>
      <c r="U80" s="47">
        <f t="shared" si="6"/>
        <v>0</v>
      </c>
      <c r="V80" s="54"/>
      <c r="W80" s="49"/>
      <c r="X80" s="49"/>
    </row>
    <row r="81" spans="1:27" ht="68.25" customHeight="1" x14ac:dyDescent="0.25">
      <c r="A81" s="44" t="s">
        <v>84</v>
      </c>
      <c r="B81" s="45" t="s">
        <v>124</v>
      </c>
      <c r="C81" s="45" t="s">
        <v>125</v>
      </c>
      <c r="D81" s="47">
        <v>0</v>
      </c>
      <c r="E81" s="53">
        <v>3.9393209200000001</v>
      </c>
      <c r="F81" s="53">
        <v>0</v>
      </c>
      <c r="G81" s="53">
        <v>0</v>
      </c>
      <c r="H81" s="47">
        <f t="shared" si="64"/>
        <v>0</v>
      </c>
      <c r="I81" s="47">
        <f t="shared" si="3"/>
        <v>0</v>
      </c>
      <c r="J81" s="47">
        <v>0</v>
      </c>
      <c r="K81" s="47">
        <v>0</v>
      </c>
      <c r="L81" s="47">
        <v>0</v>
      </c>
      <c r="M81" s="47">
        <v>0</v>
      </c>
      <c r="N81" s="47">
        <v>0</v>
      </c>
      <c r="O81" s="47">
        <v>0</v>
      </c>
      <c r="P81" s="47">
        <v>0</v>
      </c>
      <c r="Q81" s="47"/>
      <c r="R81" s="47">
        <f t="shared" si="65"/>
        <v>0</v>
      </c>
      <c r="S81" s="47">
        <f t="shared" si="66"/>
        <v>0</v>
      </c>
      <c r="T81" s="47">
        <f t="shared" si="9"/>
        <v>0</v>
      </c>
      <c r="U81" s="47">
        <f t="shared" si="6"/>
        <v>0</v>
      </c>
      <c r="V81" s="54"/>
      <c r="W81" s="49"/>
      <c r="X81" s="49"/>
      <c r="Y81" s="49"/>
      <c r="Z81" s="51"/>
      <c r="AA81" s="52"/>
    </row>
    <row r="82" spans="1:27" ht="116.25" customHeight="1" x14ac:dyDescent="0.25">
      <c r="A82" s="44" t="s">
        <v>84</v>
      </c>
      <c r="B82" s="45" t="s">
        <v>126</v>
      </c>
      <c r="C82" s="45" t="s">
        <v>127</v>
      </c>
      <c r="D82" s="47">
        <v>0.37116666666666664</v>
      </c>
      <c r="E82" s="53">
        <v>0.38250000000000001</v>
      </c>
      <c r="F82" s="53">
        <v>0</v>
      </c>
      <c r="G82" s="53">
        <v>3.6216418613500001</v>
      </c>
      <c r="H82" s="47">
        <f t="shared" si="64"/>
        <v>3.6216418613500001</v>
      </c>
      <c r="I82" s="47">
        <f t="shared" si="3"/>
        <v>3.5477370000000001E-2</v>
      </c>
      <c r="J82" s="47">
        <v>1.250442E-2</v>
      </c>
      <c r="K82" s="47">
        <v>1.2504420000000002E-2</v>
      </c>
      <c r="L82" s="47">
        <v>1.6970510000000001E-2</v>
      </c>
      <c r="M82" s="47">
        <v>1.6970510000000001E-2</v>
      </c>
      <c r="N82" s="47">
        <v>3.59216693135</v>
      </c>
      <c r="O82" s="47">
        <v>6.0024400000000004E-3</v>
      </c>
      <c r="P82" s="47">
        <v>0</v>
      </c>
      <c r="Q82" s="47"/>
      <c r="R82" s="47">
        <f t="shared" si="65"/>
        <v>0</v>
      </c>
      <c r="S82" s="47">
        <f t="shared" si="66"/>
        <v>3.5861644913499999</v>
      </c>
      <c r="T82" s="47">
        <f t="shared" si="9"/>
        <v>-3.5861644913499999</v>
      </c>
      <c r="U82" s="47">
        <f t="shared" si="6"/>
        <v>-99.020406452150525</v>
      </c>
      <c r="V82" s="54" t="s">
        <v>262</v>
      </c>
      <c r="W82" s="49"/>
      <c r="X82" s="49"/>
    </row>
    <row r="83" spans="1:27" ht="106.5" customHeight="1" x14ac:dyDescent="0.25">
      <c r="A83" s="44" t="s">
        <v>84</v>
      </c>
      <c r="B83" s="45" t="s">
        <v>185</v>
      </c>
      <c r="C83" s="45" t="s">
        <v>139</v>
      </c>
      <c r="D83" s="47">
        <v>0.66596518424479167</v>
      </c>
      <c r="E83" s="53">
        <v>0.42623050000000001</v>
      </c>
      <c r="F83" s="53">
        <v>0</v>
      </c>
      <c r="G83" s="53">
        <v>15.868413760000001</v>
      </c>
      <c r="H83" s="47">
        <f t="shared" si="64"/>
        <v>5.2999999999999999E-2</v>
      </c>
      <c r="I83" s="47">
        <f t="shared" ref="I83:I104" si="67">K83+M83+O83+Q83</f>
        <v>5.2999999999999999E-2</v>
      </c>
      <c r="J83" s="47">
        <v>5.2999999999999999E-2</v>
      </c>
      <c r="K83" s="47">
        <v>5.2999999999999999E-2</v>
      </c>
      <c r="L83" s="47">
        <v>0</v>
      </c>
      <c r="M83" s="47">
        <v>0</v>
      </c>
      <c r="N83" s="47">
        <v>0</v>
      </c>
      <c r="O83" s="47">
        <v>0</v>
      </c>
      <c r="P83" s="47">
        <v>0</v>
      </c>
      <c r="Q83" s="47"/>
      <c r="R83" s="47">
        <f t="shared" si="65"/>
        <v>0</v>
      </c>
      <c r="S83" s="47">
        <f t="shared" si="66"/>
        <v>15.81541376</v>
      </c>
      <c r="T83" s="47">
        <f t="shared" si="9"/>
        <v>0</v>
      </c>
      <c r="U83" s="47">
        <f t="shared" si="6"/>
        <v>0</v>
      </c>
      <c r="V83" s="54"/>
      <c r="W83" s="49"/>
      <c r="X83" s="49"/>
    </row>
    <row r="84" spans="1:27" ht="78.75" x14ac:dyDescent="0.25">
      <c r="A84" s="44" t="s">
        <v>84</v>
      </c>
      <c r="B84" s="45" t="s">
        <v>86</v>
      </c>
      <c r="C84" s="45" t="s">
        <v>128</v>
      </c>
      <c r="D84" s="47">
        <v>5.4997929351128487</v>
      </c>
      <c r="E84" s="53">
        <v>38.114310719999992</v>
      </c>
      <c r="F84" s="53">
        <v>0</v>
      </c>
      <c r="G84" s="53">
        <v>0.67240255999998766</v>
      </c>
      <c r="H84" s="47">
        <f t="shared" si="64"/>
        <v>0.67240255999998988</v>
      </c>
      <c r="I84" s="47">
        <f t="shared" si="67"/>
        <v>0.44639247999999998</v>
      </c>
      <c r="J84" s="47">
        <v>0</v>
      </c>
      <c r="K84" s="47">
        <v>0</v>
      </c>
      <c r="L84" s="47">
        <v>0.44639247999999992</v>
      </c>
      <c r="M84" s="47">
        <v>0.32039247999999998</v>
      </c>
      <c r="N84" s="47">
        <v>-8.0082400000000012E-2</v>
      </c>
      <c r="O84" s="47">
        <v>0.126</v>
      </c>
      <c r="P84" s="47">
        <v>0.30609247999999001</v>
      </c>
      <c r="Q84" s="47"/>
      <c r="R84" s="47">
        <f t="shared" si="65"/>
        <v>0</v>
      </c>
      <c r="S84" s="47">
        <f t="shared" si="66"/>
        <v>0.22601007999998768</v>
      </c>
      <c r="T84" s="47">
        <f t="shared" si="9"/>
        <v>8.0082400000000067E-2</v>
      </c>
      <c r="U84" s="47">
        <f t="shared" si="6"/>
        <v>21.861915456981169</v>
      </c>
      <c r="V84" s="54" t="s">
        <v>271</v>
      </c>
      <c r="W84" s="49"/>
      <c r="X84" s="49"/>
      <c r="Y84" s="49"/>
      <c r="Z84" s="51"/>
      <c r="AA84" s="52"/>
    </row>
    <row r="85" spans="1:27" ht="56.25" customHeight="1" x14ac:dyDescent="0.25">
      <c r="A85" s="44" t="s">
        <v>84</v>
      </c>
      <c r="B85" s="45" t="s">
        <v>85</v>
      </c>
      <c r="C85" s="45" t="s">
        <v>129</v>
      </c>
      <c r="D85" s="47">
        <v>2.3751032252604172</v>
      </c>
      <c r="E85" s="53">
        <v>5.1104149999999988</v>
      </c>
      <c r="F85" s="53">
        <v>1.66537275</v>
      </c>
      <c r="G85" s="53">
        <v>19.836035833467911</v>
      </c>
      <c r="H85" s="47">
        <f t="shared" si="64"/>
        <v>0</v>
      </c>
      <c r="I85" s="47">
        <f t="shared" si="67"/>
        <v>0</v>
      </c>
      <c r="J85" s="47">
        <v>0</v>
      </c>
      <c r="K85" s="47">
        <v>0</v>
      </c>
      <c r="L85" s="47">
        <v>0</v>
      </c>
      <c r="M85" s="47">
        <v>0</v>
      </c>
      <c r="N85" s="47">
        <v>0</v>
      </c>
      <c r="O85" s="47">
        <v>0</v>
      </c>
      <c r="P85" s="47">
        <v>0</v>
      </c>
      <c r="Q85" s="47"/>
      <c r="R85" s="47">
        <f>(IFERROR(S85*100/G85,0))%*F85</f>
        <v>1.66537275</v>
      </c>
      <c r="S85" s="47">
        <f>G85-I85</f>
        <v>19.836035833467911</v>
      </c>
      <c r="T85" s="47">
        <f t="shared" ref="T85:T136" si="68">K85-J85+M85-L85+O85-N85</f>
        <v>0</v>
      </c>
      <c r="U85" s="47">
        <f t="shared" ref="U85:U136" si="69">IF((J85+L85+N85)=0,0,T85/(J85+L85+N85)*100)</f>
        <v>0</v>
      </c>
      <c r="V85" s="54"/>
      <c r="W85" s="49"/>
      <c r="X85" s="49"/>
    </row>
    <row r="86" spans="1:27" ht="80.25" customHeight="1" x14ac:dyDescent="0.25">
      <c r="A86" s="44" t="s">
        <v>84</v>
      </c>
      <c r="B86" s="45" t="s">
        <v>130</v>
      </c>
      <c r="C86" s="45" t="s">
        <v>131</v>
      </c>
      <c r="D86" s="47">
        <v>0</v>
      </c>
      <c r="E86" s="53">
        <v>1.1525461300000002</v>
      </c>
      <c r="F86" s="53">
        <v>0</v>
      </c>
      <c r="G86" s="53">
        <v>25.146794309699999</v>
      </c>
      <c r="H86" s="47">
        <f t="shared" si="64"/>
        <v>23.0025383097</v>
      </c>
      <c r="I86" s="47">
        <f t="shared" si="67"/>
        <v>0</v>
      </c>
      <c r="J86" s="47">
        <v>0</v>
      </c>
      <c r="K86" s="47">
        <v>0</v>
      </c>
      <c r="L86" s="47">
        <v>0</v>
      </c>
      <c r="M86" s="47">
        <v>0</v>
      </c>
      <c r="N86" s="47">
        <v>0.17186436964999996</v>
      </c>
      <c r="O86" s="47">
        <v>0</v>
      </c>
      <c r="P86" s="47">
        <v>22.830673940050001</v>
      </c>
      <c r="Q86" s="47"/>
      <c r="R86" s="47">
        <f t="shared" si="65"/>
        <v>0</v>
      </c>
      <c r="S86" s="47">
        <f t="shared" si="66"/>
        <v>25.146794309699999</v>
      </c>
      <c r="T86" s="47">
        <f t="shared" si="68"/>
        <v>-0.17186436964999996</v>
      </c>
      <c r="U86" s="47">
        <f t="shared" si="69"/>
        <v>-100</v>
      </c>
      <c r="V86" s="54" t="s">
        <v>264</v>
      </c>
      <c r="W86" s="49"/>
      <c r="X86" s="49"/>
      <c r="Y86" s="49"/>
      <c r="Z86" s="51"/>
      <c r="AA86" s="52"/>
    </row>
    <row r="87" spans="1:27" ht="71.25" customHeight="1" x14ac:dyDescent="0.25">
      <c r="A87" s="44" t="s">
        <v>84</v>
      </c>
      <c r="B87" s="45" t="s">
        <v>209</v>
      </c>
      <c r="C87" s="45" t="s">
        <v>132</v>
      </c>
      <c r="D87" s="47">
        <v>0</v>
      </c>
      <c r="E87" s="53">
        <v>0</v>
      </c>
      <c r="F87" s="53">
        <v>0</v>
      </c>
      <c r="G87" s="53">
        <v>10.98251</v>
      </c>
      <c r="H87" s="47">
        <f t="shared" si="64"/>
        <v>10.98251</v>
      </c>
      <c r="I87" s="47">
        <f t="shared" si="67"/>
        <v>0</v>
      </c>
      <c r="J87" s="47">
        <v>0</v>
      </c>
      <c r="K87" s="47">
        <v>0</v>
      </c>
      <c r="L87" s="47">
        <v>0</v>
      </c>
      <c r="M87" s="47">
        <v>0</v>
      </c>
      <c r="N87" s="47">
        <v>0</v>
      </c>
      <c r="O87" s="47">
        <v>0</v>
      </c>
      <c r="P87" s="47">
        <v>10.98251</v>
      </c>
      <c r="Q87" s="47"/>
      <c r="R87" s="47">
        <f t="shared" si="65"/>
        <v>0</v>
      </c>
      <c r="S87" s="47">
        <f t="shared" si="66"/>
        <v>10.98251</v>
      </c>
      <c r="T87" s="47">
        <f t="shared" si="68"/>
        <v>0</v>
      </c>
      <c r="U87" s="47">
        <f t="shared" si="69"/>
        <v>0</v>
      </c>
      <c r="V87" s="54"/>
      <c r="W87" s="49"/>
      <c r="X87" s="49"/>
    </row>
    <row r="88" spans="1:27" ht="62.25" customHeight="1" x14ac:dyDescent="0.25">
      <c r="A88" s="44" t="s">
        <v>84</v>
      </c>
      <c r="B88" s="45" t="s">
        <v>186</v>
      </c>
      <c r="C88" s="45" t="s">
        <v>146</v>
      </c>
      <c r="D88" s="47">
        <v>4.0798745181101395E-2</v>
      </c>
      <c r="E88" s="53">
        <v>0</v>
      </c>
      <c r="F88" s="53">
        <v>0</v>
      </c>
      <c r="G88" s="53">
        <v>0.45202566999999994</v>
      </c>
      <c r="H88" s="47">
        <f t="shared" si="64"/>
        <v>0.45202566999999994</v>
      </c>
      <c r="I88" s="47">
        <f t="shared" si="67"/>
        <v>0.45202566999999999</v>
      </c>
      <c r="J88" s="47">
        <v>0.45202566999999994</v>
      </c>
      <c r="K88" s="47">
        <v>0.45202566999999999</v>
      </c>
      <c r="L88" s="47">
        <v>0</v>
      </c>
      <c r="M88" s="47">
        <v>0</v>
      </c>
      <c r="N88" s="47">
        <v>0</v>
      </c>
      <c r="O88" s="47">
        <v>0</v>
      </c>
      <c r="P88" s="47">
        <v>0</v>
      </c>
      <c r="Q88" s="47"/>
      <c r="R88" s="47">
        <f t="shared" si="65"/>
        <v>0</v>
      </c>
      <c r="S88" s="47">
        <f t="shared" si="66"/>
        <v>0</v>
      </c>
      <c r="T88" s="47">
        <f t="shared" si="68"/>
        <v>5.5511151231257827E-17</v>
      </c>
      <c r="U88" s="47">
        <f t="shared" si="69"/>
        <v>1.2280530712173457E-14</v>
      </c>
      <c r="V88" s="54"/>
      <c r="W88" s="49"/>
      <c r="X88" s="49"/>
      <c r="Y88" s="49"/>
      <c r="Z88" s="51"/>
      <c r="AA88" s="52"/>
    </row>
    <row r="89" spans="1:27" ht="85.5" customHeight="1" x14ac:dyDescent="0.25">
      <c r="A89" s="44" t="s">
        <v>84</v>
      </c>
      <c r="B89" s="45" t="s">
        <v>210</v>
      </c>
      <c r="C89" s="45" t="s">
        <v>211</v>
      </c>
      <c r="D89" s="47">
        <v>0</v>
      </c>
      <c r="E89" s="53">
        <v>0</v>
      </c>
      <c r="F89" s="53">
        <v>0</v>
      </c>
      <c r="G89" s="53">
        <v>92.128303621247497</v>
      </c>
      <c r="H89" s="47">
        <f t="shared" si="64"/>
        <v>0</v>
      </c>
      <c r="I89" s="47">
        <f t="shared" si="67"/>
        <v>0</v>
      </c>
      <c r="J89" s="47">
        <v>0</v>
      </c>
      <c r="K89" s="47">
        <v>0</v>
      </c>
      <c r="L89" s="47">
        <v>0</v>
      </c>
      <c r="M89" s="47">
        <v>0</v>
      </c>
      <c r="N89" s="47">
        <v>0</v>
      </c>
      <c r="O89" s="47">
        <v>0</v>
      </c>
      <c r="P89" s="47">
        <v>0</v>
      </c>
      <c r="Q89" s="47"/>
      <c r="R89" s="47">
        <f t="shared" si="65"/>
        <v>0</v>
      </c>
      <c r="S89" s="47">
        <f t="shared" si="66"/>
        <v>92.128303621247497</v>
      </c>
      <c r="T89" s="47">
        <f t="shared" si="68"/>
        <v>0</v>
      </c>
      <c r="U89" s="47">
        <f t="shared" si="69"/>
        <v>0</v>
      </c>
      <c r="V89" s="54"/>
      <c r="W89" s="49"/>
      <c r="X89" s="49"/>
    </row>
    <row r="90" spans="1:27" ht="81" customHeight="1" x14ac:dyDescent="0.25">
      <c r="A90" s="44" t="s">
        <v>84</v>
      </c>
      <c r="B90" s="45" t="s">
        <v>212</v>
      </c>
      <c r="C90" s="45" t="s">
        <v>213</v>
      </c>
      <c r="D90" s="47">
        <v>0</v>
      </c>
      <c r="E90" s="53">
        <v>0</v>
      </c>
      <c r="F90" s="53">
        <v>0</v>
      </c>
      <c r="G90" s="53">
        <v>189.56194678692191</v>
      </c>
      <c r="H90" s="47">
        <f t="shared" si="64"/>
        <v>0</v>
      </c>
      <c r="I90" s="47">
        <f t="shared" si="67"/>
        <v>0</v>
      </c>
      <c r="J90" s="47">
        <v>0</v>
      </c>
      <c r="K90" s="47">
        <v>0</v>
      </c>
      <c r="L90" s="47">
        <v>0</v>
      </c>
      <c r="M90" s="47">
        <v>0</v>
      </c>
      <c r="N90" s="47">
        <v>0</v>
      </c>
      <c r="O90" s="47">
        <v>0</v>
      </c>
      <c r="P90" s="47">
        <v>0</v>
      </c>
      <c r="Q90" s="47"/>
      <c r="R90" s="47">
        <f t="shared" si="65"/>
        <v>0</v>
      </c>
      <c r="S90" s="47">
        <f t="shared" si="66"/>
        <v>189.56194678692191</v>
      </c>
      <c r="T90" s="47">
        <f t="shared" si="68"/>
        <v>0</v>
      </c>
      <c r="U90" s="47">
        <f t="shared" si="69"/>
        <v>0</v>
      </c>
      <c r="V90" s="54"/>
      <c r="W90" s="49"/>
      <c r="X90" s="49"/>
    </row>
    <row r="91" spans="1:27" ht="84.75" customHeight="1" x14ac:dyDescent="0.25">
      <c r="A91" s="44" t="s">
        <v>84</v>
      </c>
      <c r="B91" s="45" t="s">
        <v>214</v>
      </c>
      <c r="C91" s="45" t="s">
        <v>215</v>
      </c>
      <c r="D91" s="47">
        <v>0</v>
      </c>
      <c r="E91" s="53">
        <v>0</v>
      </c>
      <c r="F91" s="53">
        <v>0</v>
      </c>
      <c r="G91" s="53">
        <v>110.38683117361435</v>
      </c>
      <c r="H91" s="47">
        <f t="shared" si="64"/>
        <v>6.8239258452999998</v>
      </c>
      <c r="I91" s="47">
        <f t="shared" si="67"/>
        <v>0</v>
      </c>
      <c r="J91" s="47">
        <v>0</v>
      </c>
      <c r="K91" s="47">
        <v>0</v>
      </c>
      <c r="L91" s="47">
        <v>0</v>
      </c>
      <c r="M91" s="47">
        <v>0</v>
      </c>
      <c r="N91" s="47">
        <v>0</v>
      </c>
      <c r="O91" s="47">
        <v>0</v>
      </c>
      <c r="P91" s="47">
        <v>6.8239258452999998</v>
      </c>
      <c r="Q91" s="47"/>
      <c r="R91" s="47">
        <f t="shared" si="65"/>
        <v>0</v>
      </c>
      <c r="S91" s="47">
        <f t="shared" si="66"/>
        <v>110.38683117361435</v>
      </c>
      <c r="T91" s="47">
        <f t="shared" si="68"/>
        <v>0</v>
      </c>
      <c r="U91" s="47">
        <f t="shared" si="69"/>
        <v>0</v>
      </c>
      <c r="V91" s="54"/>
      <c r="W91" s="49"/>
      <c r="X91" s="49"/>
    </row>
    <row r="92" spans="1:27" ht="82.5" customHeight="1" x14ac:dyDescent="0.25">
      <c r="A92" s="44" t="s">
        <v>84</v>
      </c>
      <c r="B92" s="45" t="s">
        <v>216</v>
      </c>
      <c r="C92" s="45" t="s">
        <v>217</v>
      </c>
      <c r="D92" s="47">
        <v>0</v>
      </c>
      <c r="E92" s="53">
        <v>0</v>
      </c>
      <c r="F92" s="53">
        <v>0</v>
      </c>
      <c r="G92" s="53">
        <v>107.02766993393115</v>
      </c>
      <c r="H92" s="47">
        <f t="shared" si="64"/>
        <v>0</v>
      </c>
      <c r="I92" s="47">
        <f t="shared" si="67"/>
        <v>0</v>
      </c>
      <c r="J92" s="47">
        <v>0</v>
      </c>
      <c r="K92" s="47">
        <v>0</v>
      </c>
      <c r="L92" s="47">
        <v>0</v>
      </c>
      <c r="M92" s="47">
        <v>0</v>
      </c>
      <c r="N92" s="47">
        <v>0</v>
      </c>
      <c r="O92" s="47">
        <v>0</v>
      </c>
      <c r="P92" s="47">
        <v>0</v>
      </c>
      <c r="Q92" s="47"/>
      <c r="R92" s="47">
        <f t="shared" si="65"/>
        <v>0</v>
      </c>
      <c r="S92" s="47">
        <f t="shared" si="66"/>
        <v>107.02766993393115</v>
      </c>
      <c r="T92" s="47">
        <f t="shared" si="68"/>
        <v>0</v>
      </c>
      <c r="U92" s="47">
        <f t="shared" si="69"/>
        <v>0</v>
      </c>
      <c r="V92" s="54"/>
      <c r="W92" s="49"/>
      <c r="X92" s="49"/>
    </row>
    <row r="93" spans="1:27" ht="77.25" customHeight="1" x14ac:dyDescent="0.25">
      <c r="A93" s="44" t="s">
        <v>84</v>
      </c>
      <c r="B93" s="45" t="s">
        <v>218</v>
      </c>
      <c r="C93" s="45" t="s">
        <v>219</v>
      </c>
      <c r="D93" s="47">
        <v>0</v>
      </c>
      <c r="E93" s="53">
        <v>0</v>
      </c>
      <c r="F93" s="53">
        <v>0</v>
      </c>
      <c r="G93" s="53">
        <v>54.423367183475698</v>
      </c>
      <c r="H93" s="47">
        <f t="shared" si="64"/>
        <v>0</v>
      </c>
      <c r="I93" s="47">
        <f t="shared" si="67"/>
        <v>0</v>
      </c>
      <c r="J93" s="47">
        <v>0</v>
      </c>
      <c r="K93" s="47">
        <v>0</v>
      </c>
      <c r="L93" s="47">
        <v>0</v>
      </c>
      <c r="M93" s="47">
        <v>0</v>
      </c>
      <c r="N93" s="47">
        <v>0</v>
      </c>
      <c r="O93" s="47">
        <v>0</v>
      </c>
      <c r="P93" s="47">
        <v>0</v>
      </c>
      <c r="Q93" s="47"/>
      <c r="R93" s="47">
        <f t="shared" si="65"/>
        <v>0</v>
      </c>
      <c r="S93" s="47">
        <f t="shared" si="66"/>
        <v>54.423367183475698</v>
      </c>
      <c r="T93" s="47">
        <f t="shared" si="68"/>
        <v>0</v>
      </c>
      <c r="U93" s="47">
        <f t="shared" si="69"/>
        <v>0</v>
      </c>
      <c r="V93" s="54"/>
      <c r="W93" s="49"/>
      <c r="X93" s="49"/>
    </row>
    <row r="94" spans="1:27" ht="73.5" customHeight="1" x14ac:dyDescent="0.25">
      <c r="A94" s="44" t="s">
        <v>84</v>
      </c>
      <c r="B94" s="45" t="s">
        <v>220</v>
      </c>
      <c r="C94" s="45" t="s">
        <v>221</v>
      </c>
      <c r="D94" s="47">
        <v>0</v>
      </c>
      <c r="E94" s="53">
        <v>0</v>
      </c>
      <c r="F94" s="53">
        <v>0</v>
      </c>
      <c r="G94" s="53">
        <v>111.61472962006184</v>
      </c>
      <c r="H94" s="47">
        <f t="shared" si="64"/>
        <v>0</v>
      </c>
      <c r="I94" s="47">
        <f t="shared" si="67"/>
        <v>0</v>
      </c>
      <c r="J94" s="47">
        <v>0</v>
      </c>
      <c r="K94" s="47">
        <v>0</v>
      </c>
      <c r="L94" s="47">
        <v>0</v>
      </c>
      <c r="M94" s="47">
        <v>0</v>
      </c>
      <c r="N94" s="47">
        <v>0</v>
      </c>
      <c r="O94" s="47">
        <v>0</v>
      </c>
      <c r="P94" s="47">
        <v>0</v>
      </c>
      <c r="Q94" s="47"/>
      <c r="R94" s="47">
        <f t="shared" si="65"/>
        <v>0</v>
      </c>
      <c r="S94" s="47">
        <f t="shared" si="66"/>
        <v>111.61472962006184</v>
      </c>
      <c r="T94" s="47">
        <f t="shared" si="68"/>
        <v>0</v>
      </c>
      <c r="U94" s="47">
        <f t="shared" si="69"/>
        <v>0</v>
      </c>
      <c r="V94" s="54"/>
      <c r="W94" s="49"/>
      <c r="X94" s="49"/>
    </row>
    <row r="95" spans="1:27" ht="78.75" customHeight="1" x14ac:dyDescent="0.25">
      <c r="A95" s="44" t="s">
        <v>84</v>
      </c>
      <c r="B95" s="45" t="s">
        <v>222</v>
      </c>
      <c r="C95" s="45" t="s">
        <v>223</v>
      </c>
      <c r="D95" s="47">
        <v>0</v>
      </c>
      <c r="E95" s="53">
        <v>0</v>
      </c>
      <c r="F95" s="53">
        <v>0</v>
      </c>
      <c r="G95" s="53">
        <v>107.02766993393115</v>
      </c>
      <c r="H95" s="47">
        <f t="shared" si="64"/>
        <v>0</v>
      </c>
      <c r="I95" s="47">
        <f t="shared" si="67"/>
        <v>0</v>
      </c>
      <c r="J95" s="47">
        <v>0</v>
      </c>
      <c r="K95" s="47">
        <v>0</v>
      </c>
      <c r="L95" s="47">
        <v>0</v>
      </c>
      <c r="M95" s="47">
        <v>0</v>
      </c>
      <c r="N95" s="47">
        <v>0</v>
      </c>
      <c r="O95" s="47">
        <v>0</v>
      </c>
      <c r="P95" s="47">
        <v>0</v>
      </c>
      <c r="Q95" s="47"/>
      <c r="R95" s="47">
        <f t="shared" si="65"/>
        <v>0</v>
      </c>
      <c r="S95" s="47">
        <f t="shared" si="66"/>
        <v>107.02766993393115</v>
      </c>
      <c r="T95" s="47">
        <f t="shared" si="68"/>
        <v>0</v>
      </c>
      <c r="U95" s="47">
        <f t="shared" si="69"/>
        <v>0</v>
      </c>
      <c r="V95" s="54"/>
      <c r="W95" s="49"/>
      <c r="X95" s="49"/>
    </row>
    <row r="96" spans="1:27" ht="64.5" customHeight="1" x14ac:dyDescent="0.25">
      <c r="A96" s="44" t="s">
        <v>84</v>
      </c>
      <c r="B96" s="45" t="s">
        <v>224</v>
      </c>
      <c r="C96" s="45" t="s">
        <v>225</v>
      </c>
      <c r="D96" s="47">
        <v>4.4557391141874714</v>
      </c>
      <c r="E96" s="53">
        <v>9.3520649999999996</v>
      </c>
      <c r="F96" s="53">
        <v>2.2510239799999998</v>
      </c>
      <c r="G96" s="53">
        <v>27.749455047216696</v>
      </c>
      <c r="H96" s="47">
        <f t="shared" si="64"/>
        <v>0</v>
      </c>
      <c r="I96" s="47">
        <f t="shared" si="67"/>
        <v>0</v>
      </c>
      <c r="J96" s="47">
        <v>0</v>
      </c>
      <c r="K96" s="47">
        <v>0</v>
      </c>
      <c r="L96" s="47">
        <v>0</v>
      </c>
      <c r="M96" s="47">
        <v>0</v>
      </c>
      <c r="N96" s="47">
        <v>0</v>
      </c>
      <c r="O96" s="47">
        <v>0</v>
      </c>
      <c r="P96" s="47">
        <v>0</v>
      </c>
      <c r="Q96" s="47"/>
      <c r="R96" s="47">
        <f t="shared" si="65"/>
        <v>2.2510239799999998</v>
      </c>
      <c r="S96" s="47">
        <f t="shared" si="66"/>
        <v>27.749455047216696</v>
      </c>
      <c r="T96" s="47">
        <f t="shared" si="68"/>
        <v>0</v>
      </c>
      <c r="U96" s="47">
        <f t="shared" si="69"/>
        <v>0</v>
      </c>
      <c r="V96" s="54"/>
      <c r="W96" s="49"/>
      <c r="X96" s="49"/>
    </row>
    <row r="97" spans="1:27" ht="90.75" customHeight="1" x14ac:dyDescent="0.25">
      <c r="A97" s="44" t="s">
        <v>84</v>
      </c>
      <c r="B97" s="45" t="s">
        <v>241</v>
      </c>
      <c r="C97" s="46" t="s">
        <v>242</v>
      </c>
      <c r="D97" s="47">
        <v>0</v>
      </c>
      <c r="E97" s="53">
        <v>0</v>
      </c>
      <c r="F97" s="53">
        <v>0</v>
      </c>
      <c r="G97" s="53">
        <v>405.78079325222052</v>
      </c>
      <c r="H97" s="47">
        <f t="shared" ref="H97:H103" si="70">J97+L97+N97+P97</f>
        <v>0</v>
      </c>
      <c r="I97" s="47">
        <f t="shared" ref="I97:I103" si="71">K97+M97+O97+Q97</f>
        <v>0</v>
      </c>
      <c r="J97" s="47">
        <v>0</v>
      </c>
      <c r="K97" s="47">
        <v>0</v>
      </c>
      <c r="L97" s="47">
        <v>0</v>
      </c>
      <c r="M97" s="47">
        <v>0</v>
      </c>
      <c r="N97" s="47">
        <v>0</v>
      </c>
      <c r="O97" s="47">
        <v>0</v>
      </c>
      <c r="P97" s="47">
        <v>0</v>
      </c>
      <c r="Q97" s="47"/>
      <c r="R97" s="47">
        <f t="shared" ref="R97:R103" si="72">(IFERROR(S97*100/G97,0))%*F97</f>
        <v>0</v>
      </c>
      <c r="S97" s="47">
        <f t="shared" ref="S97:S103" si="73">G97-I97</f>
        <v>405.78079325222052</v>
      </c>
      <c r="T97" s="47">
        <f t="shared" si="68"/>
        <v>0</v>
      </c>
      <c r="U97" s="47">
        <f t="shared" si="69"/>
        <v>0</v>
      </c>
      <c r="V97" s="54"/>
      <c r="W97" s="49"/>
      <c r="X97" s="49"/>
    </row>
    <row r="98" spans="1:27" ht="93.75" customHeight="1" x14ac:dyDescent="0.25">
      <c r="A98" s="44" t="s">
        <v>84</v>
      </c>
      <c r="B98" s="45" t="s">
        <v>243</v>
      </c>
      <c r="C98" s="46" t="s">
        <v>244</v>
      </c>
      <c r="D98" s="47">
        <v>0</v>
      </c>
      <c r="E98" s="53">
        <v>0</v>
      </c>
      <c r="F98" s="53">
        <v>0</v>
      </c>
      <c r="G98" s="53">
        <v>383.95620244056784</v>
      </c>
      <c r="H98" s="47">
        <f t="shared" si="70"/>
        <v>0</v>
      </c>
      <c r="I98" s="47">
        <f t="shared" si="71"/>
        <v>0</v>
      </c>
      <c r="J98" s="47">
        <v>0</v>
      </c>
      <c r="K98" s="47">
        <v>0</v>
      </c>
      <c r="L98" s="47">
        <v>0</v>
      </c>
      <c r="M98" s="47">
        <v>0</v>
      </c>
      <c r="N98" s="47">
        <v>0</v>
      </c>
      <c r="O98" s="47">
        <v>0</v>
      </c>
      <c r="P98" s="47">
        <v>0</v>
      </c>
      <c r="Q98" s="47"/>
      <c r="R98" s="47">
        <f t="shared" si="72"/>
        <v>0</v>
      </c>
      <c r="S98" s="47">
        <f t="shared" si="73"/>
        <v>383.95620244056784</v>
      </c>
      <c r="T98" s="47">
        <f t="shared" si="68"/>
        <v>0</v>
      </c>
      <c r="U98" s="47">
        <f t="shared" si="69"/>
        <v>0</v>
      </c>
      <c r="V98" s="54"/>
      <c r="W98" s="49"/>
      <c r="X98" s="49"/>
    </row>
    <row r="99" spans="1:27" ht="101.25" customHeight="1" x14ac:dyDescent="0.25">
      <c r="A99" s="44" t="s">
        <v>84</v>
      </c>
      <c r="B99" s="45" t="s">
        <v>245</v>
      </c>
      <c r="C99" s="46" t="s">
        <v>246</v>
      </c>
      <c r="D99" s="47">
        <v>0</v>
      </c>
      <c r="E99" s="53">
        <v>0</v>
      </c>
      <c r="F99" s="53">
        <v>0</v>
      </c>
      <c r="G99" s="53">
        <v>216.47156345560214</v>
      </c>
      <c r="H99" s="47">
        <f t="shared" si="70"/>
        <v>0</v>
      </c>
      <c r="I99" s="47">
        <f t="shared" si="71"/>
        <v>0</v>
      </c>
      <c r="J99" s="47">
        <v>0</v>
      </c>
      <c r="K99" s="47">
        <v>0</v>
      </c>
      <c r="L99" s="47">
        <v>0</v>
      </c>
      <c r="M99" s="47">
        <v>0</v>
      </c>
      <c r="N99" s="47">
        <v>0</v>
      </c>
      <c r="O99" s="47">
        <v>0</v>
      </c>
      <c r="P99" s="47">
        <v>0</v>
      </c>
      <c r="Q99" s="47"/>
      <c r="R99" s="47">
        <f t="shared" si="72"/>
        <v>0</v>
      </c>
      <c r="S99" s="47">
        <f t="shared" si="73"/>
        <v>216.47156345560214</v>
      </c>
      <c r="T99" s="47">
        <f t="shared" si="68"/>
        <v>0</v>
      </c>
      <c r="U99" s="47">
        <f t="shared" si="69"/>
        <v>0</v>
      </c>
      <c r="V99" s="54"/>
      <c r="W99" s="49"/>
      <c r="X99" s="49"/>
    </row>
    <row r="100" spans="1:27" ht="78.75" x14ac:dyDescent="0.25">
      <c r="A100" s="44" t="s">
        <v>84</v>
      </c>
      <c r="B100" s="45" t="s">
        <v>247</v>
      </c>
      <c r="C100" s="46" t="s">
        <v>248</v>
      </c>
      <c r="D100" s="47">
        <v>0</v>
      </c>
      <c r="E100" s="53">
        <v>0</v>
      </c>
      <c r="F100" s="53">
        <v>0</v>
      </c>
      <c r="G100" s="53">
        <v>268.32681856519417</v>
      </c>
      <c r="H100" s="47">
        <f t="shared" si="70"/>
        <v>0</v>
      </c>
      <c r="I100" s="47">
        <f t="shared" si="71"/>
        <v>0</v>
      </c>
      <c r="J100" s="47">
        <v>0</v>
      </c>
      <c r="K100" s="47">
        <v>0</v>
      </c>
      <c r="L100" s="47">
        <v>0</v>
      </c>
      <c r="M100" s="47">
        <v>0</v>
      </c>
      <c r="N100" s="47">
        <v>0</v>
      </c>
      <c r="O100" s="47">
        <v>0</v>
      </c>
      <c r="P100" s="47">
        <v>0</v>
      </c>
      <c r="Q100" s="47"/>
      <c r="R100" s="47">
        <f t="shared" si="72"/>
        <v>0</v>
      </c>
      <c r="S100" s="47">
        <f t="shared" si="73"/>
        <v>268.32681856519417</v>
      </c>
      <c r="T100" s="47">
        <f t="shared" si="68"/>
        <v>0</v>
      </c>
      <c r="U100" s="47">
        <f t="shared" si="69"/>
        <v>0</v>
      </c>
      <c r="V100" s="54"/>
      <c r="W100" s="49"/>
      <c r="X100" s="49"/>
    </row>
    <row r="101" spans="1:27" ht="93" customHeight="1" x14ac:dyDescent="0.25">
      <c r="A101" s="44" t="s">
        <v>84</v>
      </c>
      <c r="B101" s="45" t="s">
        <v>249</v>
      </c>
      <c r="C101" s="46" t="s">
        <v>250</v>
      </c>
      <c r="D101" s="47">
        <v>0</v>
      </c>
      <c r="E101" s="53">
        <v>0</v>
      </c>
      <c r="F101" s="53">
        <v>0</v>
      </c>
      <c r="G101" s="53">
        <v>232.94463776653916</v>
      </c>
      <c r="H101" s="47">
        <f t="shared" si="70"/>
        <v>0</v>
      </c>
      <c r="I101" s="47">
        <f t="shared" si="71"/>
        <v>0</v>
      </c>
      <c r="J101" s="47">
        <v>0</v>
      </c>
      <c r="K101" s="47">
        <v>0</v>
      </c>
      <c r="L101" s="47">
        <v>0</v>
      </c>
      <c r="M101" s="47">
        <v>0</v>
      </c>
      <c r="N101" s="47">
        <v>0</v>
      </c>
      <c r="O101" s="47">
        <v>0</v>
      </c>
      <c r="P101" s="47">
        <v>0</v>
      </c>
      <c r="Q101" s="47"/>
      <c r="R101" s="47">
        <f t="shared" si="72"/>
        <v>0</v>
      </c>
      <c r="S101" s="47">
        <f t="shared" si="73"/>
        <v>232.94463776653916</v>
      </c>
      <c r="T101" s="47">
        <f t="shared" si="68"/>
        <v>0</v>
      </c>
      <c r="U101" s="47">
        <f t="shared" si="69"/>
        <v>0</v>
      </c>
      <c r="V101" s="54"/>
      <c r="W101" s="49"/>
      <c r="X101" s="49"/>
    </row>
    <row r="102" spans="1:27" ht="95.25" customHeight="1" x14ac:dyDescent="0.25">
      <c r="A102" s="44" t="s">
        <v>84</v>
      </c>
      <c r="B102" s="45" t="s">
        <v>251</v>
      </c>
      <c r="C102" s="46" t="s">
        <v>252</v>
      </c>
      <c r="D102" s="47">
        <v>0</v>
      </c>
      <c r="E102" s="53">
        <v>0</v>
      </c>
      <c r="F102" s="53">
        <v>0</v>
      </c>
      <c r="G102" s="53">
        <v>301.29459783169631</v>
      </c>
      <c r="H102" s="47">
        <f t="shared" si="70"/>
        <v>0</v>
      </c>
      <c r="I102" s="47">
        <f t="shared" si="71"/>
        <v>0</v>
      </c>
      <c r="J102" s="47">
        <v>0</v>
      </c>
      <c r="K102" s="47">
        <v>0</v>
      </c>
      <c r="L102" s="47">
        <v>0</v>
      </c>
      <c r="M102" s="47">
        <v>0</v>
      </c>
      <c r="N102" s="47">
        <v>0</v>
      </c>
      <c r="O102" s="47">
        <v>0</v>
      </c>
      <c r="P102" s="47">
        <v>0</v>
      </c>
      <c r="Q102" s="47"/>
      <c r="R102" s="47">
        <f t="shared" si="72"/>
        <v>0</v>
      </c>
      <c r="S102" s="47">
        <f t="shared" si="73"/>
        <v>301.29459783169631</v>
      </c>
      <c r="T102" s="47">
        <f t="shared" si="68"/>
        <v>0</v>
      </c>
      <c r="U102" s="47">
        <f t="shared" si="69"/>
        <v>0</v>
      </c>
      <c r="V102" s="54"/>
      <c r="W102" s="49"/>
      <c r="X102" s="49"/>
    </row>
    <row r="103" spans="1:27" ht="88.5" customHeight="1" x14ac:dyDescent="0.25">
      <c r="A103" s="44" t="s">
        <v>84</v>
      </c>
      <c r="B103" s="45" t="s">
        <v>253</v>
      </c>
      <c r="C103" s="46" t="s">
        <v>254</v>
      </c>
      <c r="D103" s="47">
        <v>0</v>
      </c>
      <c r="E103" s="53">
        <v>0</v>
      </c>
      <c r="F103" s="53">
        <v>0</v>
      </c>
      <c r="G103" s="53">
        <v>301.29459783169625</v>
      </c>
      <c r="H103" s="47">
        <f t="shared" si="70"/>
        <v>0</v>
      </c>
      <c r="I103" s="47">
        <f t="shared" si="71"/>
        <v>0</v>
      </c>
      <c r="J103" s="47">
        <v>0</v>
      </c>
      <c r="K103" s="47">
        <v>0</v>
      </c>
      <c r="L103" s="47">
        <v>0</v>
      </c>
      <c r="M103" s="47">
        <v>0</v>
      </c>
      <c r="N103" s="47">
        <v>0</v>
      </c>
      <c r="O103" s="47">
        <v>0</v>
      </c>
      <c r="P103" s="47">
        <v>0</v>
      </c>
      <c r="Q103" s="47"/>
      <c r="R103" s="47">
        <f t="shared" si="72"/>
        <v>0</v>
      </c>
      <c r="S103" s="47">
        <f t="shared" si="73"/>
        <v>301.29459783169625</v>
      </c>
      <c r="T103" s="47">
        <f t="shared" si="68"/>
        <v>0</v>
      </c>
      <c r="U103" s="47">
        <f t="shared" si="69"/>
        <v>0</v>
      </c>
      <c r="V103" s="54"/>
      <c r="W103" s="49"/>
      <c r="X103" s="49"/>
    </row>
    <row r="104" spans="1:27" ht="96" customHeight="1" x14ac:dyDescent="0.25">
      <c r="A104" s="44" t="s">
        <v>84</v>
      </c>
      <c r="B104" s="45" t="s">
        <v>255</v>
      </c>
      <c r="C104" s="46" t="s">
        <v>256</v>
      </c>
      <c r="D104" s="47">
        <v>0</v>
      </c>
      <c r="E104" s="53">
        <v>0</v>
      </c>
      <c r="F104" s="53">
        <v>0</v>
      </c>
      <c r="G104" s="53">
        <v>301.29459783169625</v>
      </c>
      <c r="H104" s="47">
        <f t="shared" si="64"/>
        <v>0</v>
      </c>
      <c r="I104" s="47">
        <f t="shared" si="67"/>
        <v>0</v>
      </c>
      <c r="J104" s="47">
        <v>0</v>
      </c>
      <c r="K104" s="47">
        <v>0</v>
      </c>
      <c r="L104" s="47">
        <v>0</v>
      </c>
      <c r="M104" s="47">
        <v>0</v>
      </c>
      <c r="N104" s="47">
        <v>0</v>
      </c>
      <c r="O104" s="47">
        <v>0</v>
      </c>
      <c r="P104" s="47">
        <v>0</v>
      </c>
      <c r="Q104" s="47"/>
      <c r="R104" s="47">
        <f t="shared" si="65"/>
        <v>0</v>
      </c>
      <c r="S104" s="47">
        <f t="shared" si="66"/>
        <v>301.29459783169625</v>
      </c>
      <c r="T104" s="47">
        <f t="shared" si="68"/>
        <v>0</v>
      </c>
      <c r="U104" s="47">
        <f t="shared" si="69"/>
        <v>0</v>
      </c>
      <c r="V104" s="54"/>
      <c r="W104" s="49"/>
      <c r="X104" s="49"/>
      <c r="Y104" s="49"/>
      <c r="Z104" s="51"/>
      <c r="AA104" s="52"/>
    </row>
    <row r="105" spans="1:27" ht="47.25" x14ac:dyDescent="0.25">
      <c r="A105" s="34" t="s">
        <v>187</v>
      </c>
      <c r="B105" s="35" t="s">
        <v>49</v>
      </c>
      <c r="C105" s="36" t="s">
        <v>26</v>
      </c>
      <c r="D105" s="37">
        <v>0</v>
      </c>
      <c r="E105" s="37">
        <f>E106+E107</f>
        <v>0</v>
      </c>
      <c r="F105" s="37">
        <f>F106+F107</f>
        <v>0</v>
      </c>
      <c r="G105" s="37">
        <f>G106+G107</f>
        <v>99.491661434879987</v>
      </c>
      <c r="H105" s="37">
        <f t="shared" ref="H105:P105" si="74">H106+H107</f>
        <v>0</v>
      </c>
      <c r="I105" s="37">
        <f t="shared" si="74"/>
        <v>0</v>
      </c>
      <c r="J105" s="37">
        <f t="shared" si="74"/>
        <v>0</v>
      </c>
      <c r="K105" s="37">
        <f t="shared" si="74"/>
        <v>0</v>
      </c>
      <c r="L105" s="37">
        <f>L106+L107</f>
        <v>0</v>
      </c>
      <c r="M105" s="37">
        <f t="shared" si="74"/>
        <v>0</v>
      </c>
      <c r="N105" s="37">
        <f>N106+N107</f>
        <v>0</v>
      </c>
      <c r="O105" s="37">
        <f>O106+O107</f>
        <v>0</v>
      </c>
      <c r="P105" s="37">
        <f t="shared" si="74"/>
        <v>0</v>
      </c>
      <c r="Q105" s="37">
        <f>Q106+Q107</f>
        <v>0</v>
      </c>
      <c r="R105" s="37">
        <f>R106+R107</f>
        <v>0</v>
      </c>
      <c r="S105" s="37">
        <f t="shared" ref="S105" si="75">S106+S107</f>
        <v>99.491661434879987</v>
      </c>
      <c r="T105" s="37">
        <f t="shared" si="68"/>
        <v>0</v>
      </c>
      <c r="U105" s="37">
        <f t="shared" si="69"/>
        <v>0</v>
      </c>
      <c r="V105" s="38"/>
    </row>
    <row r="106" spans="1:27" ht="31.5" x14ac:dyDescent="0.25">
      <c r="A106" s="34" t="s">
        <v>188</v>
      </c>
      <c r="B106" s="35" t="s">
        <v>50</v>
      </c>
      <c r="C106" s="36" t="s">
        <v>26</v>
      </c>
      <c r="D106" s="37">
        <v>0</v>
      </c>
      <c r="E106" s="37">
        <v>0</v>
      </c>
      <c r="F106" s="37">
        <v>0</v>
      </c>
      <c r="G106" s="37">
        <v>0</v>
      </c>
      <c r="H106" s="37">
        <f t="shared" ref="H106:H128" si="76">J106+L106+N106+P106</f>
        <v>0</v>
      </c>
      <c r="I106" s="37">
        <f>K106+M106+O106+Q106</f>
        <v>0</v>
      </c>
      <c r="J106" s="37">
        <v>0</v>
      </c>
      <c r="K106" s="37">
        <v>0</v>
      </c>
      <c r="L106" s="37">
        <v>0</v>
      </c>
      <c r="M106" s="37">
        <v>0</v>
      </c>
      <c r="N106" s="37">
        <v>0</v>
      </c>
      <c r="O106" s="37">
        <v>0</v>
      </c>
      <c r="P106" s="37">
        <v>0</v>
      </c>
      <c r="Q106" s="37">
        <v>0</v>
      </c>
      <c r="R106" s="37">
        <f t="shared" ref="R106" si="77">R107</f>
        <v>0</v>
      </c>
      <c r="S106" s="37">
        <v>0</v>
      </c>
      <c r="T106" s="37">
        <f t="shared" si="68"/>
        <v>0</v>
      </c>
      <c r="U106" s="37">
        <f t="shared" si="69"/>
        <v>0</v>
      </c>
      <c r="V106" s="38"/>
    </row>
    <row r="107" spans="1:27" ht="47.25" x14ac:dyDescent="0.25">
      <c r="A107" s="39" t="s">
        <v>189</v>
      </c>
      <c r="B107" s="40" t="s">
        <v>51</v>
      </c>
      <c r="C107" s="41" t="s">
        <v>26</v>
      </c>
      <c r="D107" s="42">
        <f t="shared" ref="D107:R107" si="78">D108</f>
        <v>0</v>
      </c>
      <c r="E107" s="42">
        <f t="shared" si="78"/>
        <v>0</v>
      </c>
      <c r="F107" s="42">
        <f t="shared" si="78"/>
        <v>0</v>
      </c>
      <c r="G107" s="42">
        <f t="shared" si="78"/>
        <v>99.491661434879987</v>
      </c>
      <c r="H107" s="42">
        <f t="shared" si="78"/>
        <v>0</v>
      </c>
      <c r="I107" s="42">
        <f t="shared" si="78"/>
        <v>0</v>
      </c>
      <c r="J107" s="42">
        <f t="shared" si="78"/>
        <v>0</v>
      </c>
      <c r="K107" s="42">
        <f t="shared" si="78"/>
        <v>0</v>
      </c>
      <c r="L107" s="42">
        <f t="shared" si="78"/>
        <v>0</v>
      </c>
      <c r="M107" s="42">
        <f t="shared" si="78"/>
        <v>0</v>
      </c>
      <c r="N107" s="42">
        <f t="shared" si="78"/>
        <v>0</v>
      </c>
      <c r="O107" s="42">
        <f t="shared" si="78"/>
        <v>0</v>
      </c>
      <c r="P107" s="42">
        <f t="shared" si="78"/>
        <v>0</v>
      </c>
      <c r="Q107" s="42">
        <f t="shared" si="78"/>
        <v>0</v>
      </c>
      <c r="R107" s="42">
        <f t="shared" si="78"/>
        <v>0</v>
      </c>
      <c r="S107" s="42">
        <f>G107-I107</f>
        <v>99.491661434879987</v>
      </c>
      <c r="T107" s="42">
        <f t="shared" si="68"/>
        <v>0</v>
      </c>
      <c r="U107" s="42">
        <f t="shared" si="69"/>
        <v>0</v>
      </c>
      <c r="V107" s="43"/>
    </row>
    <row r="108" spans="1:27" ht="81.75" customHeight="1" x14ac:dyDescent="0.25">
      <c r="A108" s="44" t="s">
        <v>189</v>
      </c>
      <c r="B108" s="45" t="s">
        <v>226</v>
      </c>
      <c r="C108" s="48" t="s">
        <v>227</v>
      </c>
      <c r="D108" s="47">
        <v>0</v>
      </c>
      <c r="E108" s="53">
        <v>0</v>
      </c>
      <c r="F108" s="53">
        <v>0</v>
      </c>
      <c r="G108" s="53">
        <v>99.491661434879987</v>
      </c>
      <c r="H108" s="47">
        <f t="shared" ref="H108" si="79">J108+L108+N108+P108</f>
        <v>0</v>
      </c>
      <c r="I108" s="47">
        <f t="shared" ref="I108" si="80">K108+M108+O108+Q108</f>
        <v>0</v>
      </c>
      <c r="J108" s="47">
        <v>0</v>
      </c>
      <c r="K108" s="47">
        <v>0</v>
      </c>
      <c r="L108" s="47">
        <v>0</v>
      </c>
      <c r="M108" s="47">
        <v>0</v>
      </c>
      <c r="N108" s="47">
        <v>0</v>
      </c>
      <c r="O108" s="47">
        <v>0</v>
      </c>
      <c r="P108" s="47">
        <v>0</v>
      </c>
      <c r="Q108" s="47"/>
      <c r="R108" s="47">
        <f t="shared" ref="R108" si="81">(IFERROR(S108*100/G108,0))%*F108</f>
        <v>0</v>
      </c>
      <c r="S108" s="47">
        <f t="shared" ref="S108" si="82">G108-I108</f>
        <v>99.491661434879987</v>
      </c>
      <c r="T108" s="47">
        <f t="shared" si="68"/>
        <v>0</v>
      </c>
      <c r="U108" s="47">
        <f t="shared" si="69"/>
        <v>0</v>
      </c>
      <c r="V108" s="54"/>
      <c r="W108" s="49"/>
      <c r="X108" s="49"/>
    </row>
    <row r="109" spans="1:27" ht="47.25" x14ac:dyDescent="0.25">
      <c r="A109" s="34" t="s">
        <v>190</v>
      </c>
      <c r="B109" s="35" t="s">
        <v>52</v>
      </c>
      <c r="C109" s="36" t="s">
        <v>26</v>
      </c>
      <c r="D109" s="37">
        <f t="shared" ref="D109:G110" si="83">D110</f>
        <v>0</v>
      </c>
      <c r="E109" s="37">
        <f t="shared" si="83"/>
        <v>2.4020681200000005</v>
      </c>
      <c r="F109" s="37">
        <f t="shared" si="83"/>
        <v>0</v>
      </c>
      <c r="G109" s="37">
        <f t="shared" si="83"/>
        <v>9.4995107914263652</v>
      </c>
      <c r="H109" s="37">
        <f t="shared" si="76"/>
        <v>0.48915901134709994</v>
      </c>
      <c r="I109" s="37">
        <f t="shared" ref="I109:I135" si="84">K109+M109+O109+Q109</f>
        <v>0.26934807999999999</v>
      </c>
      <c r="J109" s="37">
        <f>J110</f>
        <v>1.9511460000000005E-2</v>
      </c>
      <c r="K109" s="37">
        <f t="shared" ref="K109:P109" si="85">K110</f>
        <v>1.9511460000000001E-2</v>
      </c>
      <c r="L109" s="37">
        <f t="shared" si="85"/>
        <v>0.24388440233750003</v>
      </c>
      <c r="M109" s="37">
        <f t="shared" si="85"/>
        <v>0.24882411999999995</v>
      </c>
      <c r="N109" s="37">
        <f t="shared" si="85"/>
        <v>0.22576314900959996</v>
      </c>
      <c r="O109" s="37">
        <f t="shared" si="85"/>
        <v>1.0124999999999999E-3</v>
      </c>
      <c r="P109" s="37">
        <f t="shared" si="85"/>
        <v>0</v>
      </c>
      <c r="Q109" s="37">
        <f t="shared" ref="Q109" si="86">Q110</f>
        <v>0</v>
      </c>
      <c r="R109" s="37">
        <f t="shared" ref="R109" si="87">R110</f>
        <v>0</v>
      </c>
      <c r="S109" s="37">
        <f t="shared" ref="S109" si="88">S110</f>
        <v>9.2301627114263649</v>
      </c>
      <c r="T109" s="37">
        <f t="shared" si="68"/>
        <v>-0.21981093134710003</v>
      </c>
      <c r="U109" s="37">
        <f t="shared" si="69"/>
        <v>-44.936498408106701</v>
      </c>
      <c r="V109" s="38"/>
    </row>
    <row r="110" spans="1:27" ht="47.25" x14ac:dyDescent="0.25">
      <c r="A110" s="39" t="s">
        <v>191</v>
      </c>
      <c r="B110" s="40" t="s">
        <v>53</v>
      </c>
      <c r="C110" s="41" t="s">
        <v>26</v>
      </c>
      <c r="D110" s="42">
        <f t="shared" si="83"/>
        <v>0</v>
      </c>
      <c r="E110" s="42">
        <f t="shared" si="83"/>
        <v>2.4020681200000005</v>
      </c>
      <c r="F110" s="42">
        <f t="shared" si="83"/>
        <v>0</v>
      </c>
      <c r="G110" s="42">
        <f t="shared" si="83"/>
        <v>9.4995107914263652</v>
      </c>
      <c r="H110" s="42">
        <f t="shared" si="76"/>
        <v>0.48915901134709994</v>
      </c>
      <c r="I110" s="42">
        <f t="shared" si="84"/>
        <v>0.26934807999999999</v>
      </c>
      <c r="J110" s="42">
        <f>J111</f>
        <v>1.9511460000000005E-2</v>
      </c>
      <c r="K110" s="42">
        <f t="shared" ref="K110:S110" si="89">K111</f>
        <v>1.9511460000000001E-2</v>
      </c>
      <c r="L110" s="42">
        <f t="shared" si="89"/>
        <v>0.24388440233750003</v>
      </c>
      <c r="M110" s="42">
        <f t="shared" si="89"/>
        <v>0.24882411999999995</v>
      </c>
      <c r="N110" s="42">
        <f t="shared" si="89"/>
        <v>0.22576314900959996</v>
      </c>
      <c r="O110" s="42">
        <f t="shared" si="89"/>
        <v>1.0124999999999999E-3</v>
      </c>
      <c r="P110" s="42">
        <f t="shared" si="89"/>
        <v>0</v>
      </c>
      <c r="Q110" s="42">
        <f t="shared" si="89"/>
        <v>0</v>
      </c>
      <c r="R110" s="42">
        <f t="shared" si="89"/>
        <v>0</v>
      </c>
      <c r="S110" s="42">
        <f t="shared" si="89"/>
        <v>9.2301627114263649</v>
      </c>
      <c r="T110" s="42">
        <f t="shared" si="68"/>
        <v>-0.21981093134710003</v>
      </c>
      <c r="U110" s="42">
        <f t="shared" si="69"/>
        <v>-44.936498408106701</v>
      </c>
      <c r="V110" s="43"/>
    </row>
    <row r="111" spans="1:27" ht="75" customHeight="1" x14ac:dyDescent="0.25">
      <c r="A111" s="44" t="s">
        <v>191</v>
      </c>
      <c r="B111" s="45" t="s">
        <v>112</v>
      </c>
      <c r="C111" s="46" t="s">
        <v>113</v>
      </c>
      <c r="D111" s="47">
        <v>0</v>
      </c>
      <c r="E111" s="53">
        <v>2.4020681200000005</v>
      </c>
      <c r="F111" s="53">
        <v>0</v>
      </c>
      <c r="G111" s="53">
        <v>9.4995107914263652</v>
      </c>
      <c r="H111" s="47">
        <f t="shared" si="76"/>
        <v>0.48915901134709994</v>
      </c>
      <c r="I111" s="47">
        <f>K111+M111+O111+Q111</f>
        <v>0.26934807999999999</v>
      </c>
      <c r="J111" s="47">
        <v>1.9511460000000005E-2</v>
      </c>
      <c r="K111" s="47">
        <v>1.9511460000000001E-2</v>
      </c>
      <c r="L111" s="47">
        <v>0.24388440233750003</v>
      </c>
      <c r="M111" s="47">
        <v>0.24882411999999995</v>
      </c>
      <c r="N111" s="47">
        <v>0.22576314900959996</v>
      </c>
      <c r="O111" s="47">
        <v>1.0124999999999999E-3</v>
      </c>
      <c r="P111" s="47">
        <v>0</v>
      </c>
      <c r="Q111" s="47"/>
      <c r="R111" s="47">
        <f>(IFERROR(S111*100/G111,0))%*F111</f>
        <v>0</v>
      </c>
      <c r="S111" s="47">
        <f>G111-I111</f>
        <v>9.2301627114263649</v>
      </c>
      <c r="T111" s="47">
        <f t="shared" si="68"/>
        <v>-0.21981093134710003</v>
      </c>
      <c r="U111" s="47">
        <f t="shared" si="69"/>
        <v>-44.936498408106701</v>
      </c>
      <c r="V111" s="54" t="s">
        <v>270</v>
      </c>
      <c r="W111" s="49"/>
      <c r="X111" s="49"/>
      <c r="Y111" s="49"/>
      <c r="Z111" s="51"/>
      <c r="AA111" s="52"/>
    </row>
    <row r="112" spans="1:27" ht="31.5" x14ac:dyDescent="0.25">
      <c r="A112" s="39" t="s">
        <v>192</v>
      </c>
      <c r="B112" s="40" t="s">
        <v>54</v>
      </c>
      <c r="C112" s="41" t="s">
        <v>26</v>
      </c>
      <c r="D112" s="42">
        <v>0</v>
      </c>
      <c r="E112" s="42">
        <v>0</v>
      </c>
      <c r="F112" s="42">
        <v>0</v>
      </c>
      <c r="G112" s="42">
        <v>0</v>
      </c>
      <c r="H112" s="42">
        <f t="shared" si="76"/>
        <v>0</v>
      </c>
      <c r="I112" s="42">
        <f t="shared" si="84"/>
        <v>0</v>
      </c>
      <c r="J112" s="42">
        <v>0</v>
      </c>
      <c r="K112" s="42">
        <v>0</v>
      </c>
      <c r="L112" s="42">
        <v>0</v>
      </c>
      <c r="M112" s="42">
        <v>0</v>
      </c>
      <c r="N112" s="42">
        <v>0</v>
      </c>
      <c r="O112" s="42">
        <v>0</v>
      </c>
      <c r="P112" s="42">
        <v>0</v>
      </c>
      <c r="Q112" s="42">
        <v>0</v>
      </c>
      <c r="R112" s="42">
        <v>0</v>
      </c>
      <c r="S112" s="42">
        <f t="shared" ref="S112:S123" si="90">G112-I112</f>
        <v>0</v>
      </c>
      <c r="T112" s="42">
        <f t="shared" si="68"/>
        <v>0</v>
      </c>
      <c r="U112" s="42">
        <f t="shared" si="69"/>
        <v>0</v>
      </c>
      <c r="V112" s="43"/>
    </row>
    <row r="113" spans="1:27" ht="31.5" x14ac:dyDescent="0.25">
      <c r="A113" s="39" t="s">
        <v>193</v>
      </c>
      <c r="B113" s="40" t="s">
        <v>55</v>
      </c>
      <c r="C113" s="41" t="s">
        <v>26</v>
      </c>
      <c r="D113" s="42">
        <v>0</v>
      </c>
      <c r="E113" s="42">
        <v>0</v>
      </c>
      <c r="F113" s="42">
        <v>0</v>
      </c>
      <c r="G113" s="42">
        <v>0</v>
      </c>
      <c r="H113" s="42">
        <f t="shared" si="76"/>
        <v>0</v>
      </c>
      <c r="I113" s="42">
        <f t="shared" si="84"/>
        <v>0</v>
      </c>
      <c r="J113" s="42">
        <v>0</v>
      </c>
      <c r="K113" s="42">
        <v>0</v>
      </c>
      <c r="L113" s="42">
        <v>0</v>
      </c>
      <c r="M113" s="42">
        <v>0</v>
      </c>
      <c r="N113" s="42">
        <v>0</v>
      </c>
      <c r="O113" s="42">
        <v>0</v>
      </c>
      <c r="P113" s="42">
        <v>0</v>
      </c>
      <c r="Q113" s="42">
        <v>0</v>
      </c>
      <c r="R113" s="42">
        <v>0</v>
      </c>
      <c r="S113" s="42">
        <f t="shared" si="90"/>
        <v>0</v>
      </c>
      <c r="T113" s="42">
        <f t="shared" si="68"/>
        <v>0</v>
      </c>
      <c r="U113" s="42">
        <f t="shared" si="69"/>
        <v>0</v>
      </c>
      <c r="V113" s="43"/>
    </row>
    <row r="114" spans="1:27" ht="47.25" x14ac:dyDescent="0.25">
      <c r="A114" s="39" t="s">
        <v>194</v>
      </c>
      <c r="B114" s="40" t="s">
        <v>56</v>
      </c>
      <c r="C114" s="41" t="s">
        <v>26</v>
      </c>
      <c r="D114" s="42">
        <v>0</v>
      </c>
      <c r="E114" s="42">
        <v>0</v>
      </c>
      <c r="F114" s="42">
        <v>0</v>
      </c>
      <c r="G114" s="42">
        <v>0</v>
      </c>
      <c r="H114" s="42">
        <f t="shared" si="76"/>
        <v>0</v>
      </c>
      <c r="I114" s="42">
        <f t="shared" si="84"/>
        <v>0</v>
      </c>
      <c r="J114" s="42">
        <v>0</v>
      </c>
      <c r="K114" s="42">
        <v>0</v>
      </c>
      <c r="L114" s="42">
        <v>0</v>
      </c>
      <c r="M114" s="42">
        <v>0</v>
      </c>
      <c r="N114" s="42">
        <v>0</v>
      </c>
      <c r="O114" s="42">
        <v>0</v>
      </c>
      <c r="P114" s="42">
        <v>0</v>
      </c>
      <c r="Q114" s="42">
        <v>0</v>
      </c>
      <c r="R114" s="42">
        <v>0</v>
      </c>
      <c r="S114" s="42">
        <f t="shared" si="90"/>
        <v>0</v>
      </c>
      <c r="T114" s="42">
        <f t="shared" si="68"/>
        <v>0</v>
      </c>
      <c r="U114" s="42">
        <f t="shared" si="69"/>
        <v>0</v>
      </c>
      <c r="V114" s="43"/>
    </row>
    <row r="115" spans="1:27" ht="63" x14ac:dyDescent="0.25">
      <c r="A115" s="39" t="s">
        <v>57</v>
      </c>
      <c r="B115" s="40" t="s">
        <v>58</v>
      </c>
      <c r="C115" s="41" t="s">
        <v>26</v>
      </c>
      <c r="D115" s="42">
        <v>0</v>
      </c>
      <c r="E115" s="42">
        <v>0</v>
      </c>
      <c r="F115" s="42">
        <v>0</v>
      </c>
      <c r="G115" s="42">
        <v>0</v>
      </c>
      <c r="H115" s="42">
        <f t="shared" si="76"/>
        <v>0</v>
      </c>
      <c r="I115" s="42">
        <f t="shared" si="84"/>
        <v>0</v>
      </c>
      <c r="J115" s="42">
        <v>0</v>
      </c>
      <c r="K115" s="42">
        <v>0</v>
      </c>
      <c r="L115" s="42">
        <v>0</v>
      </c>
      <c r="M115" s="42">
        <v>0</v>
      </c>
      <c r="N115" s="42">
        <v>0</v>
      </c>
      <c r="O115" s="42">
        <v>0</v>
      </c>
      <c r="P115" s="42">
        <v>0</v>
      </c>
      <c r="Q115" s="42">
        <v>0</v>
      </c>
      <c r="R115" s="42">
        <v>0</v>
      </c>
      <c r="S115" s="42">
        <f t="shared" si="90"/>
        <v>0</v>
      </c>
      <c r="T115" s="42">
        <f t="shared" si="68"/>
        <v>0</v>
      </c>
      <c r="U115" s="42">
        <f t="shared" si="69"/>
        <v>0</v>
      </c>
      <c r="V115" s="43"/>
    </row>
    <row r="116" spans="1:27" ht="47.25" x14ac:dyDescent="0.25">
      <c r="A116" s="39" t="s">
        <v>59</v>
      </c>
      <c r="B116" s="40" t="s">
        <v>60</v>
      </c>
      <c r="C116" s="41" t="s">
        <v>26</v>
      </c>
      <c r="D116" s="42">
        <v>0</v>
      </c>
      <c r="E116" s="42">
        <v>0</v>
      </c>
      <c r="F116" s="42">
        <v>0</v>
      </c>
      <c r="G116" s="42">
        <v>0</v>
      </c>
      <c r="H116" s="42">
        <f t="shared" si="76"/>
        <v>0</v>
      </c>
      <c r="I116" s="42">
        <f t="shared" si="84"/>
        <v>0</v>
      </c>
      <c r="J116" s="42">
        <v>0</v>
      </c>
      <c r="K116" s="42">
        <v>0</v>
      </c>
      <c r="L116" s="42">
        <v>0</v>
      </c>
      <c r="M116" s="42">
        <v>0</v>
      </c>
      <c r="N116" s="42">
        <v>0</v>
      </c>
      <c r="O116" s="42">
        <v>0</v>
      </c>
      <c r="P116" s="42">
        <v>0</v>
      </c>
      <c r="Q116" s="42">
        <v>0</v>
      </c>
      <c r="R116" s="42">
        <v>0</v>
      </c>
      <c r="S116" s="42">
        <f t="shared" si="90"/>
        <v>0</v>
      </c>
      <c r="T116" s="42">
        <f t="shared" si="68"/>
        <v>0</v>
      </c>
      <c r="U116" s="42">
        <f t="shared" si="69"/>
        <v>0</v>
      </c>
      <c r="V116" s="43"/>
    </row>
    <row r="117" spans="1:27" ht="47.25" x14ac:dyDescent="0.25">
      <c r="A117" s="39" t="s">
        <v>61</v>
      </c>
      <c r="B117" s="40" t="s">
        <v>62</v>
      </c>
      <c r="C117" s="41" t="s">
        <v>26</v>
      </c>
      <c r="D117" s="42">
        <v>0</v>
      </c>
      <c r="E117" s="42">
        <v>0</v>
      </c>
      <c r="F117" s="42">
        <v>0</v>
      </c>
      <c r="G117" s="42">
        <v>0</v>
      </c>
      <c r="H117" s="42">
        <f t="shared" si="76"/>
        <v>0</v>
      </c>
      <c r="I117" s="42">
        <f t="shared" si="84"/>
        <v>0</v>
      </c>
      <c r="J117" s="42">
        <v>0</v>
      </c>
      <c r="K117" s="42">
        <v>0</v>
      </c>
      <c r="L117" s="42">
        <v>0</v>
      </c>
      <c r="M117" s="42">
        <v>0</v>
      </c>
      <c r="N117" s="42">
        <v>0</v>
      </c>
      <c r="O117" s="42">
        <v>0</v>
      </c>
      <c r="P117" s="42">
        <v>0</v>
      </c>
      <c r="Q117" s="42">
        <v>0</v>
      </c>
      <c r="R117" s="42">
        <v>0</v>
      </c>
      <c r="S117" s="42">
        <f t="shared" si="90"/>
        <v>0</v>
      </c>
      <c r="T117" s="42">
        <f t="shared" si="68"/>
        <v>0</v>
      </c>
      <c r="U117" s="42">
        <f t="shared" si="69"/>
        <v>0</v>
      </c>
      <c r="V117" s="43"/>
    </row>
    <row r="118" spans="1:27" ht="63" x14ac:dyDescent="0.25">
      <c r="A118" s="39" t="s">
        <v>63</v>
      </c>
      <c r="B118" s="40" t="s">
        <v>64</v>
      </c>
      <c r="C118" s="41" t="s">
        <v>26</v>
      </c>
      <c r="D118" s="42">
        <v>0</v>
      </c>
      <c r="E118" s="42">
        <v>0</v>
      </c>
      <c r="F118" s="42">
        <f t="shared" ref="F118" si="91">SUM(F119:F120)</f>
        <v>0</v>
      </c>
      <c r="G118" s="42">
        <v>0</v>
      </c>
      <c r="H118" s="42">
        <f t="shared" si="76"/>
        <v>0</v>
      </c>
      <c r="I118" s="42">
        <f t="shared" si="84"/>
        <v>0</v>
      </c>
      <c r="J118" s="42">
        <v>0</v>
      </c>
      <c r="K118" s="42">
        <v>0</v>
      </c>
      <c r="L118" s="42">
        <v>0</v>
      </c>
      <c r="M118" s="42">
        <v>0</v>
      </c>
      <c r="N118" s="42">
        <v>0</v>
      </c>
      <c r="O118" s="42">
        <v>0</v>
      </c>
      <c r="P118" s="42">
        <v>0</v>
      </c>
      <c r="Q118" s="42">
        <v>0</v>
      </c>
      <c r="R118" s="42">
        <v>0</v>
      </c>
      <c r="S118" s="42">
        <f t="shared" si="90"/>
        <v>0</v>
      </c>
      <c r="T118" s="42">
        <f t="shared" si="68"/>
        <v>0</v>
      </c>
      <c r="U118" s="42">
        <f t="shared" si="69"/>
        <v>0</v>
      </c>
      <c r="V118" s="43"/>
    </row>
    <row r="119" spans="1:27" ht="63" x14ac:dyDescent="0.25">
      <c r="A119" s="34" t="s">
        <v>65</v>
      </c>
      <c r="B119" s="35" t="s">
        <v>66</v>
      </c>
      <c r="C119" s="36" t="s">
        <v>26</v>
      </c>
      <c r="D119" s="37">
        <v>0</v>
      </c>
      <c r="E119" s="37">
        <v>0</v>
      </c>
      <c r="F119" s="37">
        <v>0</v>
      </c>
      <c r="G119" s="37">
        <v>0</v>
      </c>
      <c r="H119" s="37">
        <f t="shared" si="76"/>
        <v>0</v>
      </c>
      <c r="I119" s="37">
        <f t="shared" si="84"/>
        <v>0</v>
      </c>
      <c r="J119" s="37">
        <f>J120</f>
        <v>0</v>
      </c>
      <c r="K119" s="37">
        <f t="shared" ref="K119:P120" si="92">K120</f>
        <v>0</v>
      </c>
      <c r="L119" s="37">
        <f t="shared" si="92"/>
        <v>0</v>
      </c>
      <c r="M119" s="37">
        <f t="shared" si="92"/>
        <v>0</v>
      </c>
      <c r="N119" s="37">
        <f t="shared" si="92"/>
        <v>0</v>
      </c>
      <c r="O119" s="37">
        <f t="shared" si="92"/>
        <v>0</v>
      </c>
      <c r="P119" s="37">
        <f t="shared" si="92"/>
        <v>0</v>
      </c>
      <c r="Q119" s="37">
        <f t="shared" ref="Q119:Q120" si="93">Q120</f>
        <v>0</v>
      </c>
      <c r="R119" s="37">
        <f t="shared" ref="R119:R120" si="94">R120</f>
        <v>0</v>
      </c>
      <c r="S119" s="37">
        <f t="shared" ref="S119:S120" si="95">S120</f>
        <v>0</v>
      </c>
      <c r="T119" s="37">
        <f t="shared" si="68"/>
        <v>0</v>
      </c>
      <c r="U119" s="37">
        <f t="shared" si="69"/>
        <v>0</v>
      </c>
      <c r="V119" s="38"/>
    </row>
    <row r="120" spans="1:27" ht="31.5" x14ac:dyDescent="0.25">
      <c r="A120" s="39" t="s">
        <v>67</v>
      </c>
      <c r="B120" s="40" t="s">
        <v>68</v>
      </c>
      <c r="C120" s="41" t="s">
        <v>26</v>
      </c>
      <c r="D120" s="42">
        <v>0</v>
      </c>
      <c r="E120" s="42">
        <v>0</v>
      </c>
      <c r="F120" s="42">
        <v>0</v>
      </c>
      <c r="G120" s="42">
        <v>0</v>
      </c>
      <c r="H120" s="42">
        <f t="shared" si="76"/>
        <v>0</v>
      </c>
      <c r="I120" s="42">
        <f t="shared" si="84"/>
        <v>0</v>
      </c>
      <c r="J120" s="42">
        <f>J121</f>
        <v>0</v>
      </c>
      <c r="K120" s="42">
        <f t="shared" si="92"/>
        <v>0</v>
      </c>
      <c r="L120" s="42">
        <f t="shared" si="92"/>
        <v>0</v>
      </c>
      <c r="M120" s="42">
        <f t="shared" si="92"/>
        <v>0</v>
      </c>
      <c r="N120" s="42">
        <f t="shared" si="92"/>
        <v>0</v>
      </c>
      <c r="O120" s="42">
        <f t="shared" si="92"/>
        <v>0</v>
      </c>
      <c r="P120" s="42">
        <f t="shared" si="92"/>
        <v>0</v>
      </c>
      <c r="Q120" s="42">
        <f t="shared" si="93"/>
        <v>0</v>
      </c>
      <c r="R120" s="42">
        <f t="shared" si="94"/>
        <v>0</v>
      </c>
      <c r="S120" s="42">
        <f t="shared" si="95"/>
        <v>0</v>
      </c>
      <c r="T120" s="42">
        <f t="shared" si="68"/>
        <v>0</v>
      </c>
      <c r="U120" s="42">
        <f t="shared" si="69"/>
        <v>0</v>
      </c>
      <c r="V120" s="43"/>
    </row>
    <row r="121" spans="1:27" ht="47.25" x14ac:dyDescent="0.25">
      <c r="A121" s="39" t="s">
        <v>69</v>
      </c>
      <c r="B121" s="40" t="s">
        <v>70</v>
      </c>
      <c r="C121" s="41" t="s">
        <v>26</v>
      </c>
      <c r="D121" s="42">
        <v>0</v>
      </c>
      <c r="E121" s="42">
        <v>0</v>
      </c>
      <c r="F121" s="42">
        <v>0</v>
      </c>
      <c r="G121" s="42">
        <v>0</v>
      </c>
      <c r="H121" s="42">
        <f t="shared" si="76"/>
        <v>0</v>
      </c>
      <c r="I121" s="42">
        <f t="shared" si="84"/>
        <v>0</v>
      </c>
      <c r="J121" s="42">
        <v>0</v>
      </c>
      <c r="K121" s="42">
        <v>0</v>
      </c>
      <c r="L121" s="42">
        <v>0</v>
      </c>
      <c r="M121" s="42">
        <v>0</v>
      </c>
      <c r="N121" s="42">
        <v>0</v>
      </c>
      <c r="O121" s="42">
        <v>0</v>
      </c>
      <c r="P121" s="42">
        <v>0</v>
      </c>
      <c r="Q121" s="42">
        <v>0</v>
      </c>
      <c r="R121" s="42">
        <v>0</v>
      </c>
      <c r="S121" s="42">
        <f t="shared" si="90"/>
        <v>0</v>
      </c>
      <c r="T121" s="42">
        <f t="shared" si="68"/>
        <v>0</v>
      </c>
      <c r="U121" s="42">
        <f t="shared" si="69"/>
        <v>0</v>
      </c>
      <c r="V121" s="43"/>
    </row>
    <row r="122" spans="1:27" ht="63" x14ac:dyDescent="0.25">
      <c r="A122" s="29" t="s">
        <v>87</v>
      </c>
      <c r="B122" s="30" t="s">
        <v>88</v>
      </c>
      <c r="C122" s="31" t="s">
        <v>26</v>
      </c>
      <c r="D122" s="32">
        <v>0</v>
      </c>
      <c r="E122" s="32">
        <v>0</v>
      </c>
      <c r="F122" s="32">
        <f>F123+F124</f>
        <v>0</v>
      </c>
      <c r="G122" s="32">
        <v>0</v>
      </c>
      <c r="H122" s="32">
        <f t="shared" si="76"/>
        <v>0</v>
      </c>
      <c r="I122" s="32">
        <f t="shared" si="84"/>
        <v>0</v>
      </c>
      <c r="J122" s="32">
        <f>J123+J124</f>
        <v>0</v>
      </c>
      <c r="K122" s="32">
        <f t="shared" ref="K122:P122" si="96">K123+K124</f>
        <v>0</v>
      </c>
      <c r="L122" s="32">
        <f t="shared" si="96"/>
        <v>0</v>
      </c>
      <c r="M122" s="32">
        <f t="shared" si="96"/>
        <v>0</v>
      </c>
      <c r="N122" s="32">
        <f t="shared" si="96"/>
        <v>0</v>
      </c>
      <c r="O122" s="32">
        <f t="shared" si="96"/>
        <v>0</v>
      </c>
      <c r="P122" s="32">
        <f t="shared" si="96"/>
        <v>0</v>
      </c>
      <c r="Q122" s="32">
        <f t="shared" ref="Q122" si="97">Q123+Q124</f>
        <v>0</v>
      </c>
      <c r="R122" s="32">
        <f t="shared" ref="R122" si="98">R123+R124</f>
        <v>0</v>
      </c>
      <c r="S122" s="32">
        <f t="shared" ref="S122" si="99">S123+S124</f>
        <v>0</v>
      </c>
      <c r="T122" s="32">
        <f t="shared" si="68"/>
        <v>0</v>
      </c>
      <c r="U122" s="32">
        <f t="shared" si="69"/>
        <v>0</v>
      </c>
      <c r="V122" s="33"/>
    </row>
    <row r="123" spans="1:27" ht="63" x14ac:dyDescent="0.25">
      <c r="A123" s="34" t="s">
        <v>89</v>
      </c>
      <c r="B123" s="35" t="s">
        <v>90</v>
      </c>
      <c r="C123" s="36" t="s">
        <v>26</v>
      </c>
      <c r="D123" s="37">
        <v>0</v>
      </c>
      <c r="E123" s="37">
        <v>0</v>
      </c>
      <c r="F123" s="37">
        <v>0</v>
      </c>
      <c r="G123" s="37">
        <v>0</v>
      </c>
      <c r="H123" s="37">
        <f t="shared" si="76"/>
        <v>0</v>
      </c>
      <c r="I123" s="37">
        <f t="shared" si="84"/>
        <v>0</v>
      </c>
      <c r="J123" s="37">
        <v>0</v>
      </c>
      <c r="K123" s="37">
        <v>0</v>
      </c>
      <c r="L123" s="37">
        <v>0</v>
      </c>
      <c r="M123" s="37">
        <v>0</v>
      </c>
      <c r="N123" s="37">
        <v>0</v>
      </c>
      <c r="O123" s="37">
        <v>0</v>
      </c>
      <c r="P123" s="37">
        <v>0</v>
      </c>
      <c r="Q123" s="37">
        <v>0</v>
      </c>
      <c r="R123" s="37">
        <v>0</v>
      </c>
      <c r="S123" s="37">
        <f t="shared" si="90"/>
        <v>0</v>
      </c>
      <c r="T123" s="37">
        <f t="shared" si="68"/>
        <v>0</v>
      </c>
      <c r="U123" s="37">
        <f t="shared" si="69"/>
        <v>0</v>
      </c>
      <c r="V123" s="38"/>
    </row>
    <row r="124" spans="1:27" ht="63" x14ac:dyDescent="0.25">
      <c r="A124" s="34" t="s">
        <v>91</v>
      </c>
      <c r="B124" s="35" t="s">
        <v>92</v>
      </c>
      <c r="C124" s="36" t="s">
        <v>26</v>
      </c>
      <c r="D124" s="37">
        <v>0</v>
      </c>
      <c r="E124" s="37">
        <v>0</v>
      </c>
      <c r="F124" s="37">
        <v>0</v>
      </c>
      <c r="G124" s="37">
        <v>0</v>
      </c>
      <c r="H124" s="37">
        <f t="shared" si="76"/>
        <v>0</v>
      </c>
      <c r="I124" s="37">
        <f t="shared" si="84"/>
        <v>0</v>
      </c>
      <c r="J124" s="37">
        <v>0</v>
      </c>
      <c r="K124" s="37">
        <v>0</v>
      </c>
      <c r="L124" s="37">
        <v>0</v>
      </c>
      <c r="M124" s="37">
        <v>0</v>
      </c>
      <c r="N124" s="37">
        <v>0</v>
      </c>
      <c r="O124" s="37">
        <v>0</v>
      </c>
      <c r="P124" s="37">
        <v>0</v>
      </c>
      <c r="Q124" s="37">
        <v>0</v>
      </c>
      <c r="R124" s="37">
        <v>0</v>
      </c>
      <c r="S124" s="37">
        <f t="shared" ref="S124" si="100">G124-I124</f>
        <v>0</v>
      </c>
      <c r="T124" s="37">
        <f t="shared" si="68"/>
        <v>0</v>
      </c>
      <c r="U124" s="37">
        <f t="shared" si="69"/>
        <v>0</v>
      </c>
      <c r="V124" s="38"/>
    </row>
    <row r="125" spans="1:27" ht="47.25" x14ac:dyDescent="0.25">
      <c r="A125" s="29" t="s">
        <v>71</v>
      </c>
      <c r="B125" s="30" t="s">
        <v>72</v>
      </c>
      <c r="C125" s="31" t="s">
        <v>26</v>
      </c>
      <c r="D125" s="32">
        <f>D127+D126</f>
        <v>0</v>
      </c>
      <c r="E125" s="32">
        <f>E127+E126</f>
        <v>6.6821506899999985</v>
      </c>
      <c r="F125" s="32">
        <f>F127+F126</f>
        <v>0</v>
      </c>
      <c r="G125" s="32">
        <f>G127+G126</f>
        <v>1.4323864433333333</v>
      </c>
      <c r="H125" s="32">
        <f t="shared" si="76"/>
        <v>1.4323864433333333</v>
      </c>
      <c r="I125" s="32">
        <f t="shared" si="84"/>
        <v>1.4323864399999999</v>
      </c>
      <c r="J125" s="32">
        <f>J127+J126</f>
        <v>3.6772949999999992E-2</v>
      </c>
      <c r="K125" s="32">
        <f t="shared" ref="K125:P125" si="101">K127+K126</f>
        <v>3.6772949999999992E-2</v>
      </c>
      <c r="L125" s="32">
        <f t="shared" si="101"/>
        <v>1.3956134933333333</v>
      </c>
      <c r="M125" s="32">
        <f t="shared" si="101"/>
        <v>1.3956134899999999</v>
      </c>
      <c r="N125" s="32">
        <f t="shared" si="101"/>
        <v>0</v>
      </c>
      <c r="O125" s="32">
        <f t="shared" si="101"/>
        <v>0</v>
      </c>
      <c r="P125" s="32">
        <f t="shared" si="101"/>
        <v>0</v>
      </c>
      <c r="Q125" s="32">
        <f t="shared" ref="Q125" si="102">Q127+Q126</f>
        <v>0</v>
      </c>
      <c r="R125" s="32">
        <f t="shared" ref="R125" si="103">R127+R126</f>
        <v>0</v>
      </c>
      <c r="S125" s="32">
        <f t="shared" ref="S125" si="104">S127+S126</f>
        <v>3.3333333870899651E-9</v>
      </c>
      <c r="T125" s="32">
        <f t="shared" si="68"/>
        <v>-3.3333333870899651E-9</v>
      </c>
      <c r="U125" s="32">
        <f t="shared" si="69"/>
        <v>-2.3271187762241749E-7</v>
      </c>
      <c r="V125" s="33"/>
    </row>
    <row r="126" spans="1:27" ht="78.75" x14ac:dyDescent="0.25">
      <c r="A126" s="46" t="s">
        <v>133</v>
      </c>
      <c r="B126" s="45" t="s">
        <v>134</v>
      </c>
      <c r="C126" s="46" t="s">
        <v>135</v>
      </c>
      <c r="D126" s="47">
        <v>0</v>
      </c>
      <c r="E126" s="53">
        <v>2.5275039399999994</v>
      </c>
      <c r="F126" s="53">
        <v>0</v>
      </c>
      <c r="G126" s="53">
        <v>1.4323864433333333</v>
      </c>
      <c r="H126" s="47">
        <f t="shared" si="76"/>
        <v>1.4323864433333333</v>
      </c>
      <c r="I126" s="47">
        <f t="shared" si="84"/>
        <v>1.4323864399999999</v>
      </c>
      <c r="J126" s="47">
        <v>3.6772949999999992E-2</v>
      </c>
      <c r="K126" s="47">
        <v>3.6772949999999992E-2</v>
      </c>
      <c r="L126" s="47">
        <v>1.3956134933333333</v>
      </c>
      <c r="M126" s="47">
        <v>1.3956134899999999</v>
      </c>
      <c r="N126" s="47">
        <v>0</v>
      </c>
      <c r="O126" s="47">
        <v>0</v>
      </c>
      <c r="P126" s="47">
        <v>0</v>
      </c>
      <c r="Q126" s="47"/>
      <c r="R126" s="47">
        <f t="shared" ref="R126:R127" si="105">(IFERROR(S126*100/G126,0))%*F126</f>
        <v>0</v>
      </c>
      <c r="S126" s="47">
        <f t="shared" ref="S126:S127" si="106">G126-I126</f>
        <v>3.3333333870899651E-9</v>
      </c>
      <c r="T126" s="47">
        <f t="shared" si="68"/>
        <v>-3.3333333870899651E-9</v>
      </c>
      <c r="U126" s="47">
        <f t="shared" si="69"/>
        <v>-2.3271187762241749E-7</v>
      </c>
      <c r="V126" s="54"/>
      <c r="W126" s="49"/>
      <c r="X126" s="49"/>
      <c r="Y126" s="49"/>
      <c r="Z126" s="51"/>
      <c r="AA126" s="52"/>
    </row>
    <row r="127" spans="1:27" ht="79.5" customHeight="1" x14ac:dyDescent="0.25">
      <c r="A127" s="46" t="s">
        <v>133</v>
      </c>
      <c r="B127" s="45" t="s">
        <v>195</v>
      </c>
      <c r="C127" s="46" t="s">
        <v>136</v>
      </c>
      <c r="D127" s="47">
        <v>0</v>
      </c>
      <c r="E127" s="53">
        <v>4.1546467499999995</v>
      </c>
      <c r="F127" s="53">
        <v>0</v>
      </c>
      <c r="G127" s="53">
        <v>0</v>
      </c>
      <c r="H127" s="47">
        <f t="shared" si="76"/>
        <v>0</v>
      </c>
      <c r="I127" s="47">
        <f t="shared" si="84"/>
        <v>0</v>
      </c>
      <c r="J127" s="47">
        <v>0</v>
      </c>
      <c r="K127" s="47">
        <v>0</v>
      </c>
      <c r="L127" s="47">
        <v>0</v>
      </c>
      <c r="M127" s="47">
        <v>0</v>
      </c>
      <c r="N127" s="47">
        <v>0</v>
      </c>
      <c r="O127" s="47">
        <v>0</v>
      </c>
      <c r="P127" s="47">
        <v>0</v>
      </c>
      <c r="Q127" s="47"/>
      <c r="R127" s="47">
        <f t="shared" si="105"/>
        <v>0</v>
      </c>
      <c r="S127" s="47">
        <f t="shared" si="106"/>
        <v>0</v>
      </c>
      <c r="T127" s="47">
        <f t="shared" si="68"/>
        <v>0</v>
      </c>
      <c r="U127" s="47">
        <f t="shared" si="69"/>
        <v>0</v>
      </c>
      <c r="V127" s="54"/>
      <c r="W127" s="49"/>
      <c r="X127" s="49"/>
      <c r="Y127" s="49"/>
      <c r="Z127" s="51"/>
      <c r="AA127" s="52"/>
    </row>
    <row r="128" spans="1:27" ht="47.25" x14ac:dyDescent="0.25">
      <c r="A128" s="29" t="s">
        <v>93</v>
      </c>
      <c r="B128" s="30" t="s">
        <v>94</v>
      </c>
      <c r="C128" s="31" t="s">
        <v>26</v>
      </c>
      <c r="D128" s="32">
        <v>0</v>
      </c>
      <c r="E128" s="32">
        <v>0</v>
      </c>
      <c r="F128" s="32">
        <v>0</v>
      </c>
      <c r="G128" s="32">
        <v>0</v>
      </c>
      <c r="H128" s="32">
        <f t="shared" si="76"/>
        <v>0</v>
      </c>
      <c r="I128" s="32">
        <f t="shared" si="84"/>
        <v>0</v>
      </c>
      <c r="J128" s="32">
        <v>0</v>
      </c>
      <c r="K128" s="32">
        <v>0</v>
      </c>
      <c r="L128" s="32">
        <v>0</v>
      </c>
      <c r="M128" s="32">
        <v>0</v>
      </c>
      <c r="N128" s="32">
        <v>0</v>
      </c>
      <c r="O128" s="32">
        <v>0</v>
      </c>
      <c r="P128" s="32">
        <v>0</v>
      </c>
      <c r="Q128" s="32">
        <v>0</v>
      </c>
      <c r="R128" s="32">
        <v>0</v>
      </c>
      <c r="S128" s="32">
        <v>0</v>
      </c>
      <c r="T128" s="32">
        <f t="shared" si="68"/>
        <v>0</v>
      </c>
      <c r="U128" s="32">
        <f t="shared" si="69"/>
        <v>0</v>
      </c>
      <c r="V128" s="33"/>
    </row>
    <row r="129" spans="1:27" ht="31.5" x14ac:dyDescent="0.25">
      <c r="A129" s="29" t="s">
        <v>73</v>
      </c>
      <c r="B129" s="30" t="s">
        <v>74</v>
      </c>
      <c r="C129" s="31" t="s">
        <v>26</v>
      </c>
      <c r="D129" s="32">
        <f>SUM(D130:D136)</f>
        <v>8.6397724942337568</v>
      </c>
      <c r="E129" s="32">
        <f>SUM(E130:E136)</f>
        <v>76.640681659999984</v>
      </c>
      <c r="F129" s="32">
        <f>SUM(F130:F136)</f>
        <v>7.3623960000000002E-2</v>
      </c>
      <c r="G129" s="32">
        <f>SUM(G130:G136)</f>
        <v>36.460537774988154</v>
      </c>
      <c r="H129" s="32">
        <f>J129+L129+N129+P129</f>
        <v>0.14044999999999999</v>
      </c>
      <c r="I129" s="32">
        <f t="shared" si="84"/>
        <v>0.14044999999999999</v>
      </c>
      <c r="J129" s="32">
        <f t="shared" ref="J129:S129" si="107">SUM(J130:J136)</f>
        <v>0.14044999999999999</v>
      </c>
      <c r="K129" s="32">
        <f t="shared" si="107"/>
        <v>0.14044999999999999</v>
      </c>
      <c r="L129" s="32">
        <f t="shared" si="107"/>
        <v>0</v>
      </c>
      <c r="M129" s="32">
        <f t="shared" si="107"/>
        <v>0</v>
      </c>
      <c r="N129" s="32">
        <f t="shared" si="107"/>
        <v>0</v>
      </c>
      <c r="O129" s="32">
        <f t="shared" si="107"/>
        <v>0</v>
      </c>
      <c r="P129" s="32">
        <f t="shared" si="107"/>
        <v>0</v>
      </c>
      <c r="Q129" s="32">
        <f t="shared" si="107"/>
        <v>0</v>
      </c>
      <c r="R129" s="32">
        <f t="shared" si="107"/>
        <v>7.3623960000000002E-2</v>
      </c>
      <c r="S129" s="32">
        <f t="shared" si="107"/>
        <v>36.320087774988153</v>
      </c>
      <c r="T129" s="32">
        <f t="shared" si="68"/>
        <v>0</v>
      </c>
      <c r="U129" s="32">
        <f t="shared" si="69"/>
        <v>0</v>
      </c>
      <c r="V129" s="33"/>
    </row>
    <row r="130" spans="1:27" ht="54" customHeight="1" x14ac:dyDescent="0.25">
      <c r="A130" s="46" t="s">
        <v>95</v>
      </c>
      <c r="B130" s="45" t="s">
        <v>140</v>
      </c>
      <c r="C130" s="46" t="s">
        <v>141</v>
      </c>
      <c r="D130" s="47">
        <v>0</v>
      </c>
      <c r="E130" s="53">
        <v>4.9887135999999996</v>
      </c>
      <c r="F130" s="53">
        <v>0</v>
      </c>
      <c r="G130" s="53">
        <v>8.9869696813619342</v>
      </c>
      <c r="H130" s="47">
        <f t="shared" ref="H130:H136" si="108">J130+L130+N130+P130</f>
        <v>0</v>
      </c>
      <c r="I130" s="47">
        <f t="shared" si="84"/>
        <v>0</v>
      </c>
      <c r="J130" s="47">
        <v>0</v>
      </c>
      <c r="K130" s="47">
        <v>0</v>
      </c>
      <c r="L130" s="47">
        <v>0</v>
      </c>
      <c r="M130" s="47">
        <v>0</v>
      </c>
      <c r="N130" s="47">
        <v>0</v>
      </c>
      <c r="O130" s="47">
        <v>0</v>
      </c>
      <c r="P130" s="47">
        <v>0</v>
      </c>
      <c r="Q130" s="47"/>
      <c r="R130" s="47">
        <f t="shared" ref="R130:R136" si="109">(IFERROR(S130*100/G130,0))%*F130</f>
        <v>0</v>
      </c>
      <c r="S130" s="47">
        <f t="shared" ref="S130:S135" si="110">G130-I130</f>
        <v>8.9869696813619342</v>
      </c>
      <c r="T130" s="47">
        <f t="shared" si="68"/>
        <v>0</v>
      </c>
      <c r="U130" s="47">
        <f t="shared" si="69"/>
        <v>0</v>
      </c>
      <c r="V130" s="54"/>
      <c r="W130" s="49"/>
      <c r="X130" s="49"/>
    </row>
    <row r="131" spans="1:27" ht="31.5" x14ac:dyDescent="0.25">
      <c r="A131" s="46" t="s">
        <v>95</v>
      </c>
      <c r="B131" s="45" t="s">
        <v>228</v>
      </c>
      <c r="C131" s="46" t="s">
        <v>142</v>
      </c>
      <c r="D131" s="47">
        <v>0</v>
      </c>
      <c r="E131" s="53">
        <v>0</v>
      </c>
      <c r="F131" s="53">
        <v>0</v>
      </c>
      <c r="G131" s="53">
        <v>14.305670657740801</v>
      </c>
      <c r="H131" s="47">
        <f t="shared" si="108"/>
        <v>0</v>
      </c>
      <c r="I131" s="47">
        <f t="shared" si="84"/>
        <v>0</v>
      </c>
      <c r="J131" s="47">
        <v>0</v>
      </c>
      <c r="K131" s="47">
        <v>0</v>
      </c>
      <c r="L131" s="47">
        <v>0</v>
      </c>
      <c r="M131" s="47">
        <v>0</v>
      </c>
      <c r="N131" s="47">
        <v>0</v>
      </c>
      <c r="O131" s="47">
        <v>0</v>
      </c>
      <c r="P131" s="47">
        <v>0</v>
      </c>
      <c r="Q131" s="47"/>
      <c r="R131" s="47">
        <f t="shared" si="109"/>
        <v>0</v>
      </c>
      <c r="S131" s="47">
        <f t="shared" si="110"/>
        <v>14.305670657740801</v>
      </c>
      <c r="T131" s="47">
        <f t="shared" si="68"/>
        <v>0</v>
      </c>
      <c r="U131" s="47">
        <f t="shared" si="69"/>
        <v>0</v>
      </c>
      <c r="V131" s="54"/>
      <c r="W131" s="49"/>
      <c r="X131" s="49"/>
    </row>
    <row r="132" spans="1:27" ht="81" customHeight="1" x14ac:dyDescent="0.25">
      <c r="A132" s="46" t="s">
        <v>95</v>
      </c>
      <c r="B132" s="45" t="s">
        <v>196</v>
      </c>
      <c r="C132" s="46" t="s">
        <v>143</v>
      </c>
      <c r="D132" s="47">
        <v>7.9859744590851364E-2</v>
      </c>
      <c r="E132" s="53">
        <v>1.0418558400000002</v>
      </c>
      <c r="F132" s="53">
        <v>0</v>
      </c>
      <c r="G132" s="53">
        <v>0</v>
      </c>
      <c r="H132" s="47">
        <f t="shared" si="108"/>
        <v>0</v>
      </c>
      <c r="I132" s="47">
        <f t="shared" si="84"/>
        <v>0</v>
      </c>
      <c r="J132" s="47">
        <v>0</v>
      </c>
      <c r="K132" s="47">
        <v>0</v>
      </c>
      <c r="L132" s="47">
        <v>0</v>
      </c>
      <c r="M132" s="47">
        <v>0</v>
      </c>
      <c r="N132" s="47">
        <v>0</v>
      </c>
      <c r="O132" s="47">
        <v>0</v>
      </c>
      <c r="P132" s="47">
        <v>0</v>
      </c>
      <c r="Q132" s="47"/>
      <c r="R132" s="47">
        <f t="shared" si="109"/>
        <v>0</v>
      </c>
      <c r="S132" s="47">
        <f t="shared" si="110"/>
        <v>0</v>
      </c>
      <c r="T132" s="47">
        <f t="shared" si="68"/>
        <v>0</v>
      </c>
      <c r="U132" s="47">
        <f t="shared" si="69"/>
        <v>0</v>
      </c>
      <c r="V132" s="54"/>
      <c r="W132" s="49"/>
      <c r="X132" s="49"/>
      <c r="Y132" s="49"/>
      <c r="Z132" s="51"/>
      <c r="AA132" s="52"/>
    </row>
    <row r="133" spans="1:27" ht="57" customHeight="1" x14ac:dyDescent="0.25">
      <c r="A133" s="46" t="s">
        <v>95</v>
      </c>
      <c r="B133" s="45" t="s">
        <v>144</v>
      </c>
      <c r="C133" s="46" t="s">
        <v>145</v>
      </c>
      <c r="D133" s="47">
        <v>0</v>
      </c>
      <c r="E133" s="53">
        <v>0</v>
      </c>
      <c r="F133" s="53">
        <v>0</v>
      </c>
      <c r="G133" s="53">
        <v>10.629410217009713</v>
      </c>
      <c r="H133" s="47">
        <f t="shared" si="108"/>
        <v>0</v>
      </c>
      <c r="I133" s="47">
        <f t="shared" si="84"/>
        <v>0</v>
      </c>
      <c r="J133" s="47">
        <v>0</v>
      </c>
      <c r="K133" s="47">
        <v>0</v>
      </c>
      <c r="L133" s="47">
        <v>0</v>
      </c>
      <c r="M133" s="47">
        <v>0</v>
      </c>
      <c r="N133" s="47">
        <v>0</v>
      </c>
      <c r="O133" s="47">
        <v>0</v>
      </c>
      <c r="P133" s="47">
        <v>0</v>
      </c>
      <c r="Q133" s="47"/>
      <c r="R133" s="47">
        <f t="shared" si="109"/>
        <v>0</v>
      </c>
      <c r="S133" s="47">
        <f t="shared" si="110"/>
        <v>10.629410217009713</v>
      </c>
      <c r="T133" s="47">
        <f t="shared" si="68"/>
        <v>0</v>
      </c>
      <c r="U133" s="47">
        <f t="shared" si="69"/>
        <v>0</v>
      </c>
      <c r="V133" s="54"/>
      <c r="W133" s="49"/>
      <c r="X133" s="49"/>
    </row>
    <row r="134" spans="1:27" ht="110.25" customHeight="1" x14ac:dyDescent="0.25">
      <c r="A134" s="46" t="s">
        <v>95</v>
      </c>
      <c r="B134" s="45" t="s">
        <v>229</v>
      </c>
      <c r="C134" s="46" t="s">
        <v>197</v>
      </c>
      <c r="D134" s="47">
        <v>8.5599127496429048</v>
      </c>
      <c r="E134" s="53">
        <v>70.610112219999991</v>
      </c>
      <c r="F134" s="53">
        <v>7.3623960000000002E-2</v>
      </c>
      <c r="G134" s="53">
        <v>2.3980372188757002</v>
      </c>
      <c r="H134" s="47">
        <f t="shared" si="108"/>
        <v>0</v>
      </c>
      <c r="I134" s="47">
        <f t="shared" si="84"/>
        <v>0</v>
      </c>
      <c r="J134" s="47">
        <v>0</v>
      </c>
      <c r="K134" s="47">
        <v>0</v>
      </c>
      <c r="L134" s="47">
        <v>0</v>
      </c>
      <c r="M134" s="47">
        <v>0</v>
      </c>
      <c r="N134" s="47">
        <v>0</v>
      </c>
      <c r="O134" s="47">
        <v>0</v>
      </c>
      <c r="P134" s="47">
        <v>0</v>
      </c>
      <c r="Q134" s="47"/>
      <c r="R134" s="47">
        <f t="shared" si="109"/>
        <v>7.3623960000000002E-2</v>
      </c>
      <c r="S134" s="47">
        <f t="shared" si="110"/>
        <v>2.3980372188757002</v>
      </c>
      <c r="T134" s="47">
        <f t="shared" si="68"/>
        <v>0</v>
      </c>
      <c r="U134" s="47">
        <f t="shared" si="69"/>
        <v>0</v>
      </c>
      <c r="V134" s="54"/>
      <c r="W134" s="49"/>
      <c r="X134" s="49"/>
    </row>
    <row r="135" spans="1:27" ht="52.5" customHeight="1" x14ac:dyDescent="0.25">
      <c r="A135" s="46" t="s">
        <v>95</v>
      </c>
      <c r="B135" s="45" t="s">
        <v>230</v>
      </c>
      <c r="C135" s="46" t="s">
        <v>231</v>
      </c>
      <c r="D135" s="47">
        <v>0</v>
      </c>
      <c r="E135" s="53">
        <v>0</v>
      </c>
      <c r="F135" s="53">
        <v>0</v>
      </c>
      <c r="G135" s="53">
        <v>0</v>
      </c>
      <c r="H135" s="47">
        <f t="shared" si="108"/>
        <v>0</v>
      </c>
      <c r="I135" s="47">
        <f t="shared" si="84"/>
        <v>0</v>
      </c>
      <c r="J135" s="47">
        <v>0</v>
      </c>
      <c r="K135" s="47">
        <v>0</v>
      </c>
      <c r="L135" s="47">
        <v>0</v>
      </c>
      <c r="M135" s="47">
        <v>0</v>
      </c>
      <c r="N135" s="47">
        <v>0</v>
      </c>
      <c r="O135" s="47">
        <v>0</v>
      </c>
      <c r="P135" s="47">
        <v>0</v>
      </c>
      <c r="Q135" s="47"/>
      <c r="R135" s="47">
        <f t="shared" si="109"/>
        <v>0</v>
      </c>
      <c r="S135" s="47">
        <f t="shared" si="110"/>
        <v>0</v>
      </c>
      <c r="T135" s="47">
        <f t="shared" si="68"/>
        <v>0</v>
      </c>
      <c r="U135" s="47">
        <f t="shared" si="69"/>
        <v>0</v>
      </c>
      <c r="V135" s="54"/>
      <c r="W135" s="49"/>
      <c r="X135" s="49"/>
    </row>
    <row r="136" spans="1:27" ht="75" customHeight="1" x14ac:dyDescent="0.25">
      <c r="A136" s="46" t="s">
        <v>95</v>
      </c>
      <c r="B136" s="45" t="s">
        <v>257</v>
      </c>
      <c r="C136" s="46" t="s">
        <v>236</v>
      </c>
      <c r="D136" s="47">
        <v>0</v>
      </c>
      <c r="E136" s="53">
        <v>0</v>
      </c>
      <c r="F136" s="53">
        <v>0</v>
      </c>
      <c r="G136" s="53">
        <v>0.14044999999999999</v>
      </c>
      <c r="H136" s="47">
        <f t="shared" si="108"/>
        <v>0.14044999999999999</v>
      </c>
      <c r="I136" s="47">
        <f>K136+M136+O136+Q136</f>
        <v>0.14044999999999999</v>
      </c>
      <c r="J136" s="47">
        <v>0.14044999999999999</v>
      </c>
      <c r="K136" s="47">
        <v>0.14044999999999999</v>
      </c>
      <c r="L136" s="47">
        <v>0</v>
      </c>
      <c r="M136" s="47">
        <v>0</v>
      </c>
      <c r="N136" s="47">
        <v>0</v>
      </c>
      <c r="O136" s="47">
        <v>0</v>
      </c>
      <c r="P136" s="47">
        <v>0</v>
      </c>
      <c r="Q136" s="47"/>
      <c r="R136" s="47">
        <f t="shared" si="109"/>
        <v>0</v>
      </c>
      <c r="S136" s="47">
        <f>G136-I136</f>
        <v>0</v>
      </c>
      <c r="T136" s="47">
        <f t="shared" si="68"/>
        <v>0</v>
      </c>
      <c r="U136" s="47">
        <f t="shared" si="69"/>
        <v>0</v>
      </c>
      <c r="V136" s="54"/>
      <c r="W136" s="49"/>
      <c r="X136" s="49"/>
      <c r="Y136" s="49"/>
      <c r="Z136" s="51"/>
      <c r="AA136" s="52"/>
    </row>
  </sheetData>
  <autoFilter ref="A19:V136"/>
  <mergeCells count="27">
    <mergeCell ref="J16:K17"/>
    <mergeCell ref="L16:M17"/>
    <mergeCell ref="N16:O17"/>
    <mergeCell ref="P16:Q17"/>
    <mergeCell ref="R16:R18"/>
    <mergeCell ref="A13:V13"/>
    <mergeCell ref="A14:V14"/>
    <mergeCell ref="A15:A18"/>
    <mergeCell ref="B15:B18"/>
    <mergeCell ref="C15:C18"/>
    <mergeCell ref="D15:D18"/>
    <mergeCell ref="E15:E18"/>
    <mergeCell ref="F15:G15"/>
    <mergeCell ref="H15:Q15"/>
    <mergeCell ref="R15:S15"/>
    <mergeCell ref="S16:S18"/>
    <mergeCell ref="T15:U17"/>
    <mergeCell ref="V15:V18"/>
    <mergeCell ref="F16:F18"/>
    <mergeCell ref="G16:G18"/>
    <mergeCell ref="H16:I17"/>
    <mergeCell ref="A12:V12"/>
    <mergeCell ref="A4:V4"/>
    <mergeCell ref="A5:V5"/>
    <mergeCell ref="A7:V7"/>
    <mergeCell ref="A8:V8"/>
    <mergeCell ref="A10:V10"/>
  </mergeCells>
  <dataValidations count="1">
    <dataValidation type="textLength" operator="lessThan" allowBlank="1" showInputMessage="1" showErrorMessage="1" promptTitle="!!!" prompt="Не более 150 знаков" sqref="B136">
      <formula1>150</formula1>
    </dataValidation>
  </dataValidations>
  <printOptions horizontalCentered="1"/>
  <pageMargins left="0.78740157480314965" right="0.39370078740157483" top="0.78740157480314965" bottom="0.78740157480314965" header="0.51181102362204722" footer="0.51181102362204722"/>
  <pageSetup paperSize="9" scale="31" fitToHeight="0" orientation="landscape" r:id="rId1"/>
  <headerFooter alignWithMargins="0"/>
  <rowBreaks count="1" manualBreakCount="1">
    <brk id="38"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12квОсв</vt:lpstr>
      <vt:lpstr>'12квОсв'!Область_печати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filippovamv</dc:creator>
  <cp:lastModifiedBy>ShlykovAF</cp:lastModifiedBy>
  <dcterms:created xsi:type="dcterms:W3CDTF">2018-08-03T08:09:41Z</dcterms:created>
  <dcterms:modified xsi:type="dcterms:W3CDTF">2024-11-14T09:57:27Z</dcterms:modified>
</cp:coreProperties>
</file>