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2C89CB84-2B25-4226-9462-5AFF4534231A}"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ТП'!$A$21:$AB$28</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8" i="12" l="1"/>
  <c r="I28" i="12"/>
  <c r="P28" i="12"/>
  <c r="H28" i="12"/>
  <c r="M28" i="12"/>
  <c r="Q28" i="12"/>
  <c r="O28" i="12"/>
  <c r="N28" i="12"/>
  <c r="R28" i="12"/>
  <c r="S28" i="12"/>
  <c r="J27" i="15" l="1"/>
  <c r="E27" i="15" s="1"/>
  <c r="N24" i="15"/>
  <c r="AC27" i="15" l="1"/>
  <c r="AC24" i="15" s="1"/>
  <c r="F27" i="15"/>
  <c r="J24" i="15"/>
  <c r="E24" i="15" l="1"/>
  <c r="B89" i="22" s="1"/>
  <c r="F24" i="15"/>
  <c r="AB29" i="15" l="1"/>
  <c r="AB24" i="15" l="1"/>
  <c r="C48" i="7" s="1"/>
  <c r="H27" i="5" l="1"/>
  <c r="B27" i="5"/>
  <c r="C27" i="5"/>
  <c r="AE82" i="5"/>
  <c r="AE85" i="5"/>
  <c r="AE73" i="5"/>
  <c r="AE72" i="5"/>
  <c r="AE80" i="5"/>
  <c r="AE71" i="5"/>
  <c r="AE78" i="5"/>
  <c r="AE81" i="5"/>
  <c r="AE77"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76" i="5" l="1"/>
  <c r="AE86" i="5"/>
  <c r="AE83"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<sst xmlns="http://schemas.openxmlformats.org/spreadsheetml/2006/main" count="4404" uniqueCount="542">
  <si>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</si>
  <si>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</si>
  <si>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</si>
  <si>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</si>
  <si>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</si>
  <si>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</si>
  <si>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</si>
  <si>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</si>
  <si>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</si>
  <si>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</si>
  <si>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</si>
  <si>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</si>
  <si>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</si>
  <si>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</si>
  <si>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</si>
  <si>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</si>
  <si>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</si>
  <si>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</si>
  <si>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</si>
  <si>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</si>
  <si>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</si>
  <si>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</si>
  <si>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</si>
  <si>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</si>
  <si>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</si>
  <si>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</si>
  <si>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</si>
  <si>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</si>
  <si>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</si>
  <si>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</si>
  <si>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</si>
  <si>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</si>
  <si>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</si>
  <si>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</si>
  <si>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</si>
  <si>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</si>
  <si>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</si>
  <si>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</si>
  <si>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</si>
  <si>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</si>
  <si>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</si>
  <si>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</si>
  <si>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</si>
  <si>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</si>
  <si>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</si>
  <si>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</si>
  <si>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</si>
  <si>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</si>
  <si>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</si>
  <si>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</si>
  <si>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</si>
  <si>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</si>
  <si>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</si>
  <si>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</si>
  <si>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</si>
  <si>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</si>
  <si>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</si>
  <si>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</si>
  <si>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</si>
  <si>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</si>
  <si>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</si>
  <si>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</si>
  <si>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</si>
  <si>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</si>
  <si>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</si>
  <si>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</si>
  <si>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</si>
  <si>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</si>
  <si>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</si>
  <si>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</si>
  <si>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</si>
  <si>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</si>
  <si>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</si>
  <si>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</si>
  <si>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</si>
  <si>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</si>
  <si>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</si>
  <si>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</si>
  <si>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</si>
  <si>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</si>
  <si>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</si>
  <si>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</si>
  <si>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</si>
  <si>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</si>
  <si>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</si>
  <si>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</si>
  <si>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</si>
  <si>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</si>
  <si>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</si>
  <si>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</si>
  <si>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</si>
  <si>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</si>
  <si>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</si>
  <si>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</si>
  <si>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</si>
  <si>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</si>
  <si>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</si>
  <si>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</si>
  <si>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</si>
  <si>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</si>
  <si>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</si>
  <si>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</si>
  <si>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</si>
  <si>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</si>
  <si>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</si>
  <si>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</si>
  <si>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</si>
  <si>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</si>
  <si>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</si>
  <si>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</si>
  <si>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</si>
  <si>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</si>
  <si>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</si>
  <si>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</si>
  <si>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</si>
  <si>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</si>
  <si>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</si>
  <si>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</si>
  <si>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</si>
  <si>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</si>
  <si>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</si>
  <si>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</si>
  <si>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</si>
  <si>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</si>
  <si>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</si>
  <si>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</si>
  <si>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</si>
  <si>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</si>
  <si>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</si>
  <si>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</si>
  <si>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</si>
  <si>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</si>
  <si>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</si>
  <si>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</si>
  <si>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</si>
  <si>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</si>
  <si>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</si>
  <si>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</si>
  <si>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</si>
  <si>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</si>
  <si>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</si>
  <si>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</si>
  <si>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</si>
  <si>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</si>
  <si>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</si>
  <si>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</si>
  <si>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</si>
  <si>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</si>
  <si>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</si>
  <si>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</si>
  <si>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</si>
  <si>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</si>
  <si>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</si>
  <si>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</si>
  <si>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</si>
  <si>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</si>
  <si>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</si>
  <si>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</si>
  <si>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</si>
  <si>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</si>
  <si>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</si>
  <si>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</si>
  <si>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</si>
  <si>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</si>
  <si>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</si>
  <si>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</si>
  <si>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</si>
  <si>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</si>
  <si>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</si>
  <si>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</si>
  <si>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</si>
  <si>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</si>
  <si>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</si>
  <si>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</si>
  <si>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</si>
  <si>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</si>
  <si>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</si>
  <si>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</si>
  <si>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</si>
  <si>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</si>
  <si>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</si>
  <si>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</si>
  <si>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</si>
  <si>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</si>
  <si>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</si>
  <si>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</si>
  <si>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</si>
  <si>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</si>
  <si>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</si>
  <si>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</si>
  <si>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</si>
  <si>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</si>
  <si>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</si>
  <si>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</si>
  <si>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</si>
  <si>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</si>
  <si>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</si>
  <si>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</si>
  <si>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</si>
  <si>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</si>
  <si>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</si>
  <si>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</si>
  <si>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</si>
  <si>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</si>
  <si>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</si>
  <si>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</si>
  <si>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</si>
  <si>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</si>
  <si>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</si>
  <si>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</si>
  <si>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</si>
  <si>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</si>
  <si>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</si>
  <si>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</si>
  <si>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</si>
  <si>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</si>
  <si>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</si>
  <si>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</si>
  <si>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</si>
  <si>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</si>
  <si>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</si>
  <si>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</si>
  <si>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</si>
  <si>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</si>
  <si>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</si>
  <si>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</si>
  <si>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</si>
  <si>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</si>
  <si>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</si>
  <si>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</si>
  <si>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</si>
  <si>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</si>
  <si>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</si>
  <si>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</si>
  <si>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</si>
  <si>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</si>
  <si>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</si>
  <si>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</si>
  <si>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</si>
  <si>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</si>
  <si>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</si>
  <si>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</si>
  <si>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</si>
  <si>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</si>
  <si>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</si>
  <si>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</si>
  <si>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</si>
  <si>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</si>
  <si>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</si>
  <si>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</si>
  <si>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</si>
  <si>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</si>
  <si>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</si>
  <si>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</si>
  <si>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</si>
  <si>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</si>
  <si>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</si>
  <si>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</si>
  <si>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</si>
  <si>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</si>
  <si>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</si>
  <si>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</si>
  <si>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</si>
  <si>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</si>
  <si>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</si>
  <si>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</si>
  <si>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</si>
  <si>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</si>
  <si>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</si>
  <si>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</si>
  <si>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</si>
  <si>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</si>
  <si>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</si>
  <si>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</si>
  <si>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</si>
  <si>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</si>
  <si>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</si>
  <si>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</si>
  <si>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</si>
  <si>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</si>
  <si>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</si>
  <si>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</si>
  <si>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</si>
  <si>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</si>
  <si>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</si>
  <si>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</si>
  <si>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</si>
  <si>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</si>
  <si>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</si>
  <si>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</si>
  <si>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</si>
  <si>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</si>
  <si>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</si>
  <si>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</si>
  <si>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</si>
  <si>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</si>
  <si>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</si>
  <si>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</si>
  <si>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</si>
  <si>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</si>
  <si>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</si>
  <si>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</si>
  <si>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</si>
  <si>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</si>
  <si>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</si>
  <si>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</si>
  <si>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</si>
  <si>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</si>
  <si>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</si>
  <si>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</si>
  <si>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</si>
  <si>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</si>
  <si>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</si>
  <si>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</si>
  <si>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</si>
  <si>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</si>
  <si>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</si>
  <si>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</si>
  <si>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</si>
  <si>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</si>
  <si>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</si>
  <si>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</si>
  <si>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</si>
  <si>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</si>
  <si>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</si>
  <si>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</si>
  <si>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</si>
  <si>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</si>
  <si>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</si>
  <si>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</si>
  <si>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</si>
  <si>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</si>
  <si>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</si>
  <si>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</si>
  <si>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</si>
  <si>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</si>
  <si>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</si>
  <si>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</si>
  <si>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</si>
  <si>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</si>
  <si>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</si>
  <si>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</si>
  <si>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</si>
  <si>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</si>
  <si>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</si>
  <si>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</si>
  <si>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</si>
  <si>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</si>
  <si>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</si>
  <si>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</si>
  <si>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</si>
  <si>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</si>
  <si>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</si>
  <si>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</si>
  <si>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</si>
  <si>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</si>
  <si>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</si>
  <si>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</si>
  <si>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</si>
  <si>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</si>
  <si>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</si>
  <si>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</si>
  <si>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</si>
  <si>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</si>
  <si>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</si>
  <si>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</si>
  <si>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</si>
  <si>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</si>
  <si>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</si>
  <si>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</si>
  <si>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</si>
  <si>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</si>
  <si>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</si>
  <si>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</si>
  <si>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</si>
  <si>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</si>
  <si>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</si>
  <si>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</si>
  <si>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</si>
  <si>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</si>
  <si>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</si>
  <si>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</si>
  <si>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</si>
  <si>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</si>
  <si>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</si>
  <si>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</si>
  <si>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</si>
  <si>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</si>
  <si>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</si>
  <si>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</si>
  <si>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</si>
  <si>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</si>
  <si>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</si>
  <si>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</si>
  <si>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</si>
  <si>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</si>
  <si>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</si>
  <si>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</si>
  <si>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</si>
  <si>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</si>
  <si>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</si>
  <si>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</si>
  <si>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</si>
  <si>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</si>
  <si>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</si>
  <si>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</si>
  <si>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</si>
  <si>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</si>
  <si>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</si>
  <si>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</si>
  <si>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</si>
  <si>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</si>
  <si>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</si>
  <si>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</si>
  <si>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</si>
  <si>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</si>
  <si>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</si>
  <si>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</si>
  <si>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</si>
  <si>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</si>
  <si>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</si>
  <si>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</si>
  <si>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</si>
  <si>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</si>
  <si>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</si>
  <si>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</si>
  <si>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</si>
  <si>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</si>
  <si>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</si>
  <si>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</si>
  <si>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</si>
  <si>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</si>
  <si>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</si>
  <si>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</si>
  <si>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</si>
  <si>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</si>
  <si>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</si>
  <si>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</si>
  <si>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</si>
  <si>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</si>
  <si>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</si>
  <si>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</si>
  <si>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</si>
  <si>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</si>
  <si>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</si>
  <si>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</si>
  <si>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</si>
  <si>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</si>
  <si>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</si>
  <si>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</si>
  <si>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</si>
  <si>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</si>
  <si>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</si>
  <si>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</si>
  <si>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</si>
  <si>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</si>
  <si>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</si>
  <si>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</si>
  <si>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</si>
  <si>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</si>
  <si>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</si>
  <si>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</si>
  <si>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</si>
  <si>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</si>
  <si>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</si>
  <si>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</si>
  <si>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</si>
  <si>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</si>
  <si>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</si>
  <si>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</si>
  <si>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</si>
  <si>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</si>
  <si>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</si>
  <si>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</si>
  <si>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</si>
  <si>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</si>
  <si>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</si>
  <si>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</si>
  <si>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</si>
  <si>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</si>
  <si>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</si>
  <si>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</si>
  <si>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</si>
  <si>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</si>
  <si>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</si>
  <si>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</si>
  <si>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</si>
  <si>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</si>
  <si>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</si>
  <si>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</si>
  <si>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</si>
  <si>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</si>
  <si>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</si>
  <si>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</si>
  <si>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</si>
  <si>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</si>
  <si>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</si>
  <si>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</si>
  <si>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</si>
  <si>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</si>
  <si>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</si>
  <si>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</si>
  <si>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</si>
  <si>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</si>
  <si>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</si>
  <si>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</si>
  <si>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</si>
  <si>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</si>
  <si>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смещением срока выполнения строительных и монтажных работ с 2024 на 2025 год в связи смещением срока выполнения мероприятий сетевой организации в соответствии заключенным дополнительным соглашение к договору технологического присоединения</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</si>
  <si>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</si>
  <si>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</si>
  <si>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</si>
  <si>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</si>
  <si>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</si>
  <si>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</si>
  <si>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</si>
  <si>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</si>
  <si>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</si>
  <si>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427/7700059 от 14.12.2021</t>
  </si>
  <si>
    <t>445/7700061 от 21.01.2022</t>
  </si>
  <si>
    <t>ПС 220 кВ Восточная ЗРУ-2-10 яч.12 (ф.11-230)</t>
  </si>
  <si>
    <t>ПС 220 кВ Восточная ЗРУ-2-10 яч.28 (ф.11-238)</t>
  </si>
  <si>
    <t>1. Технологическое присоединение  энергопринимающих устройств Заявителей к сетям АО "Электромагистраль".</t>
  </si>
  <si>
    <t>Замена трансформаторов тока в ячейках, на трансформаторы тока с большим номинальным током с целью создания возможности ТП потребителя.</t>
  </si>
  <si>
    <t>ПС 220 кВ Восточная</t>
  </si>
  <si>
    <t>128,01 тыс. руб с НДС за  1 ТТ шт.</t>
  </si>
  <si>
    <t>Выделение этапов не предусмотрено</t>
  </si>
  <si>
    <t>1. Договоры технологического присоединения: 427/7700059 от 14.12.2021;445/7700061 от 21.01.2022.</t>
  </si>
  <si>
    <t>П</t>
  </si>
  <si>
    <t>Сибирский Федеральный округ, Новосибирская область, г. Новосибирск</t>
  </si>
  <si>
    <t>Сетевая организация осуществляет:
1.1. Замена в ячейках №12 и №28 ЗРУ-2-10 ПС 220 кВ Восточная существующих трансформаторов тока. Тип и номинал устанавливаемых трансформаторов тока определить проектом.</t>
  </si>
  <si>
    <t xml:space="preserve">Сетевая организация осуществляет:
1.1. Замена в ячейках №12 (ф. 11-230) и №28 (ф.11-238), ячейках №1 (вводной выключатель 3В-10-3АТ) и №29 (вводной выключатель 4В-10-3АТ) ЗРУ-2-10 кВ 
ПС 220 кВ Восточная существующих трансформаторов тока. Тип и номинал устанавливаемых трансформаторов тока определить проектом.
</t>
  </si>
  <si>
    <t>ДС №1 от 01.02.2024</t>
  </si>
  <si>
    <t>Заключен</t>
  </si>
  <si>
    <t>Новосибирская область, г. Новосибирск, ул. 1-ая Родниковая, 46 (кадастровый номер 54:35:072001:175)</t>
  </si>
  <si>
    <t>2КЛ-10 кВ ААБ2л-10 3х240, L=2212м от ПС 220 кВ Восточная ф.11-230, ф.11-238 до опоры №73, 2ВЛ-10 кВ от опоры №73 до опоры №1 3СИП-3-1х120, L=3811м, 2КЛ-10 кВ от опоры №1 до яч.3, яч.10 РП 4790 ААБ2л-10 3х240, L=620м; РП-4790 РУ-10 кВ, ТП-4790 «А» с встроенными трансформаторами 2х1000 кВА; РУ-0,4 кВ, 2КЛ-10 кВ ААБ2л-10 3х120, L=2х475м, КТПН-3485</t>
  </si>
  <si>
    <t xml:space="preserve">Новосибирская область, 
г. Новосибирск, ул. 1-ая Родниковая, 46, кадастровый номер 54:35:072001:175
</t>
  </si>
  <si>
    <t/>
  </si>
  <si>
    <t>1;2;3;4</t>
  </si>
  <si>
    <t xml:space="preserve">9;0,382655173373188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</si>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</sst>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0.38265517337318777</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0.48745405500000005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N_00.0088.000088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0.48745405500000011</v>
      </c>
      <c r="D24" s="279">
        <f t="shared" si="0"/>
        <v>0.51203902463999984</v>
      </c>
      <c r="E24" s="284">
        <f t="shared" si="0"/>
        <v>0.51203902463999995</v>
      </c>
      <c r="F24" s="284">
        <f t="shared" si="0"/>
        <v>0.51203902463999995</v>
      </c>
      <c r="G24" s="267">
        <f t="shared" si="0"/>
        <v>0</v>
      </c>
      <c r="H24" s="267">
        <f t="shared" si="0"/>
        <v>0</v>
      </c>
      <c r="I24" s="267" t="s">
        <v>425</v>
      </c>
      <c r="J24" s="279">
        <f t="shared" ref="J24:N24" si="1">J25+J26+J27+J32+J33</f>
        <v>0.51203902463999995</v>
      </c>
      <c r="K24" s="279" t="s">
        <v>425</v>
      </c>
      <c r="L24" s="267">
        <f>L25+L26+L27+L32+L33</f>
        <v>0.48745405500000005</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0.48745405500000005</v>
      </c>
      <c r="AC24" s="284">
        <f>AC25+AC26+AC27+AC32+AC33</f>
        <v>0.51203902463999995</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0.40820825500000013</v>
      </c>
      <c r="D27" s="279">
        <v>0.4276609880922238</v>
      </c>
      <c r="E27" s="285">
        <f>J27+N27+G27+P27+T27+X27</f>
        <v>0.34841518809222388</v>
      </c>
      <c r="F27" s="285">
        <f t="shared" si="8"/>
        <v>0.42766098809222386</v>
      </c>
      <c r="G27" s="267">
        <v>-7.9245799999999977E-2</v>
      </c>
      <c r="H27" s="267">
        <f>SUM(H28:H31)</f>
        <v>0</v>
      </c>
      <c r="I27" s="267" t="s">
        <v>425</v>
      </c>
      <c r="J27" s="279">
        <f t="shared" ref="J27" si="9">SUM(J28:J31)</f>
        <v>0.42766098809222386</v>
      </c>
      <c r="K27" s="279" t="s">
        <v>425</v>
      </c>
      <c r="L27" s="267">
        <f>SUM(L28:L31)</f>
        <v>0.48745405500000005</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0.48745405500000005</v>
      </c>
      <c r="AC27" s="284">
        <f>J27+N27+R27+V27+Z27</f>
        <v>0.42766098809222386</v>
      </c>
    </row>
    <row r="28" spans="1:32" x14ac:dyDescent="0.25">
      <c r="A28" s="58" t="s">
        <v>426</v>
      </c>
      <c r="B28" s="42" t="s">
        <v>168</v>
      </c>
      <c r="C28" s="268" t="s">
        <v>425</v>
      </c>
      <c r="D28" s="281" t="s">
        <v>425</v>
      </c>
      <c r="E28" s="281" t="s">
        <v>425</v>
      </c>
      <c r="F28" s="281" t="s">
        <v>425</v>
      </c>
      <c r="G28" s="266" t="s">
        <v>425</v>
      </c>
      <c r="H28" s="266">
        <v>0</v>
      </c>
      <c r="I28" s="268" t="s">
        <v>537</v>
      </c>
      <c r="J28" s="280">
        <v>5.379736935303786E-2</v>
      </c>
      <c r="K28" s="281" t="s">
        <v>60</v>
      </c>
      <c r="L28" s="266">
        <v>6.1319003999999996E-2</v>
      </c>
      <c r="M28" s="268" t="s">
        <v>60</v>
      </c>
      <c r="N28" s="280">
        <v>0</v>
      </c>
      <c r="O28" s="281" t="s">
        <v>537</v>
      </c>
      <c r="P28" s="154">
        <v>0</v>
      </c>
      <c r="Q28" s="154" t="s">
        <v>537</v>
      </c>
      <c r="R28" s="280">
        <v>0</v>
      </c>
      <c r="S28" s="281">
        <v>0</v>
      </c>
      <c r="T28" s="154">
        <v>0</v>
      </c>
      <c r="U28" s="154" t="s">
        <v>537</v>
      </c>
      <c r="V28" s="280">
        <v>0</v>
      </c>
      <c r="W28" s="281">
        <v>0</v>
      </c>
      <c r="X28" s="154">
        <v>0</v>
      </c>
      <c r="Y28" s="154" t="s">
        <v>537</v>
      </c>
      <c r="Z28" s="280">
        <v>0</v>
      </c>
      <c r="AA28" s="281">
        <v>0</v>
      </c>
      <c r="AB28" s="267">
        <f t="shared" ref="AB28:AB31" si="17">H28+L28+P28+T28+X28</f>
        <v>6.1319003999999996E-2</v>
      </c>
      <c r="AC28" s="284">
        <f>J28+N28+R28+V28+Z28</f>
        <v>5.379736935303786E-2</v>
      </c>
    </row>
    <row r="29" spans="1:32" ht="31.5" x14ac:dyDescent="0.25">
      <c r="A29" s="58" t="s">
        <v>427</v>
      </c>
      <c r="B29" s="42" t="s">
        <v>166</v>
      </c>
      <c r="C29" s="268" t="s">
        <v>425</v>
      </c>
      <c r="D29" s="281" t="s">
        <v>425</v>
      </c>
      <c r="E29" s="281" t="s">
        <v>425</v>
      </c>
      <c r="F29" s="281" t="s">
        <v>425</v>
      </c>
      <c r="G29" s="266" t="s">
        <v>425</v>
      </c>
      <c r="H29" s="266">
        <v>0</v>
      </c>
      <c r="I29" s="268" t="s">
        <v>537</v>
      </c>
      <c r="J29" s="280">
        <v>3.6527743755176353E-2</v>
      </c>
      <c r="K29" s="281" t="s">
        <v>60</v>
      </c>
      <c r="L29" s="266">
        <v>4.1634839999999992E-2</v>
      </c>
      <c r="M29" s="268" t="s">
        <v>59</v>
      </c>
      <c r="N29" s="280">
        <v>0</v>
      </c>
      <c r="O29" s="281" t="s">
        <v>537</v>
      </c>
      <c r="P29" s="154">
        <v>0</v>
      </c>
      <c r="Q29" s="288" t="s">
        <v>537</v>
      </c>
      <c r="R29" s="280">
        <v>0</v>
      </c>
      <c r="S29" s="281">
        <v>0</v>
      </c>
      <c r="T29" s="154">
        <v>0</v>
      </c>
      <c r="U29" s="154" t="s">
        <v>537</v>
      </c>
      <c r="V29" s="280">
        <v>0</v>
      </c>
      <c r="W29" s="281">
        <v>0</v>
      </c>
      <c r="X29" s="154">
        <v>0</v>
      </c>
      <c r="Y29" s="154" t="s">
        <v>537</v>
      </c>
      <c r="Z29" s="280">
        <v>0</v>
      </c>
      <c r="AA29" s="281">
        <v>0</v>
      </c>
      <c r="AB29" s="267">
        <f t="shared" si="17"/>
        <v>4.1634839999999992E-2</v>
      </c>
      <c r="AC29" s="284">
        <f>J29+N29+R29+V29+Z29</f>
        <v>3.6527743755176353E-2</v>
      </c>
      <c r="AD29" s="213"/>
      <c r="AE29" s="269"/>
    </row>
    <row r="30" spans="1:32" x14ac:dyDescent="0.25">
      <c r="A30" s="58" t="s">
        <v>428</v>
      </c>
      <c r="B30" s="42" t="s">
        <v>164</v>
      </c>
      <c r="C30" s="268" t="s">
        <v>425</v>
      </c>
      <c r="D30" s="281" t="s">
        <v>425</v>
      </c>
      <c r="E30" s="281" t="s">
        <v>425</v>
      </c>
      <c r="F30" s="281" t="s">
        <v>425</v>
      </c>
      <c r="G30" s="266" t="s">
        <v>425</v>
      </c>
      <c r="H30" s="266">
        <v>0</v>
      </c>
      <c r="I30" s="268" t="s">
        <v>537</v>
      </c>
      <c r="J30" s="280">
        <v>0.18092040183591937</v>
      </c>
      <c r="K30" s="281" t="s">
        <v>60</v>
      </c>
      <c r="L30" s="266">
        <v>0.20621563800000001</v>
      </c>
      <c r="M30" s="268" t="s">
        <v>61</v>
      </c>
      <c r="N30" s="280">
        <v>0</v>
      </c>
      <c r="O30" s="281" t="s">
        <v>537</v>
      </c>
      <c r="P30" s="154">
        <v>0</v>
      </c>
      <c r="Q30" s="154" t="s">
        <v>537</v>
      </c>
      <c r="R30" s="280">
        <v>0</v>
      </c>
      <c r="S30" s="281">
        <v>0</v>
      </c>
      <c r="T30" s="154">
        <v>0</v>
      </c>
      <c r="U30" s="154" t="s">
        <v>537</v>
      </c>
      <c r="V30" s="280">
        <v>0</v>
      </c>
      <c r="W30" s="281">
        <v>0</v>
      </c>
      <c r="X30" s="154">
        <v>0</v>
      </c>
      <c r="Y30" s="154" t="s">
        <v>537</v>
      </c>
      <c r="Z30" s="280">
        <v>0</v>
      </c>
      <c r="AA30" s="281">
        <v>0</v>
      </c>
      <c r="AB30" s="267">
        <f t="shared" si="17"/>
        <v>0.20621563800000001</v>
      </c>
      <c r="AC30" s="284">
        <f>J30+N30+R30+V30+Z30</f>
        <v>0.18092040183591937</v>
      </c>
      <c r="AD30" s="213"/>
      <c r="AE30" s="269"/>
    </row>
    <row r="31" spans="1:32" x14ac:dyDescent="0.25">
      <c r="A31" s="58" t="s">
        <v>429</v>
      </c>
      <c r="B31" s="42" t="s">
        <v>162</v>
      </c>
      <c r="C31" s="268" t="s">
        <v>425</v>
      </c>
      <c r="D31" s="281" t="s">
        <v>425</v>
      </c>
      <c r="E31" s="281" t="s">
        <v>425</v>
      </c>
      <c r="F31" s="281" t="s">
        <v>425</v>
      </c>
      <c r="G31" s="266" t="s">
        <v>425</v>
      </c>
      <c r="H31" s="266">
        <v>0</v>
      </c>
      <c r="I31" s="268" t="s">
        <v>537</v>
      </c>
      <c r="J31" s="280">
        <v>0.15641547314809029</v>
      </c>
      <c r="K31" s="281" t="s">
        <v>60</v>
      </c>
      <c r="L31" s="266">
        <v>0.17828457300000003</v>
      </c>
      <c r="M31" s="268" t="s">
        <v>538</v>
      </c>
      <c r="N31" s="280">
        <v>0</v>
      </c>
      <c r="O31" s="281" t="s">
        <v>537</v>
      </c>
      <c r="P31" s="154">
        <v>0</v>
      </c>
      <c r="Q31" s="154" t="s">
        <v>537</v>
      </c>
      <c r="R31" s="280">
        <v>0</v>
      </c>
      <c r="S31" s="281">
        <v>0</v>
      </c>
      <c r="T31" s="154">
        <v>0</v>
      </c>
      <c r="U31" s="154" t="s">
        <v>537</v>
      </c>
      <c r="V31" s="280">
        <v>0</v>
      </c>
      <c r="W31" s="281">
        <v>0</v>
      </c>
      <c r="X31" s="154">
        <v>0</v>
      </c>
      <c r="Y31" s="154" t="s">
        <v>537</v>
      </c>
      <c r="Z31" s="280">
        <v>0</v>
      </c>
      <c r="AA31" s="281">
        <v>0</v>
      </c>
      <c r="AB31" s="267">
        <f t="shared" si="17"/>
        <v>0.17828457300000003</v>
      </c>
      <c r="AC31" s="284">
        <f>J31+N31+R31+V31+Z31</f>
        <v>0.15641547314809029</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7.9245799999999977E-2</v>
      </c>
      <c r="D33" s="280">
        <v>8.437803654777605E-2</v>
      </c>
      <c r="E33" s="285">
        <f>J33+N33+G33+P33+T33+X33</f>
        <v>0.16362383654777601</v>
      </c>
      <c r="F33" s="285">
        <f t="shared" ref="F33" si="18">E33-G33</f>
        <v>8.4378036547776036E-2</v>
      </c>
      <c r="G33" s="266">
        <v>7.9245799999999977E-2</v>
      </c>
      <c r="H33" s="266">
        <v>0</v>
      </c>
      <c r="I33" s="266" t="str">
        <f>I31</f>
        <v/>
      </c>
      <c r="J33" s="280">
        <v>8.437803654777605E-2</v>
      </c>
      <c r="K33" s="280" t="str">
        <f>K31</f>
        <v>3</v>
      </c>
      <c r="L33" s="266">
        <v>0</v>
      </c>
      <c r="M33" s="266" t="str">
        <f>M31</f>
        <v>1;2;3;4</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8.437803654777605E-2</v>
      </c>
    </row>
    <row r="34" spans="1:30" ht="47.25" x14ac:dyDescent="0.25">
      <c r="A34" s="60" t="s">
        <v>61</v>
      </c>
      <c r="B34" s="59" t="s">
        <v>170</v>
      </c>
      <c r="C34" s="267">
        <f>SUM(C35:C38)</f>
        <v>0.40820825500000002</v>
      </c>
      <c r="D34" s="279">
        <f t="shared" ref="D34:G34" si="19">SUM(D35:D38)</f>
        <v>0.42879642623999992</v>
      </c>
      <c r="E34" s="285">
        <f t="shared" ref="E34" si="20">J34+N34+G34+P34+T34+X34</f>
        <v>0.42879642623999992</v>
      </c>
      <c r="F34" s="279">
        <f t="shared" si="19"/>
        <v>0.42879642623999992</v>
      </c>
      <c r="G34" s="267">
        <f t="shared" si="19"/>
        <v>0</v>
      </c>
      <c r="H34" s="267">
        <f>SUM(H35:H38)</f>
        <v>0</v>
      </c>
      <c r="I34" s="267" t="s">
        <v>425</v>
      </c>
      <c r="J34" s="279">
        <f t="shared" ref="J34" si="21">SUM(J35:J38)</f>
        <v>0.42879642623999992</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0.42879642623999992</v>
      </c>
      <c r="AD34" s="213"/>
    </row>
    <row r="35" spans="1:30" x14ac:dyDescent="0.25">
      <c r="A35" s="60" t="s">
        <v>169</v>
      </c>
      <c r="B35" s="42" t="s">
        <v>168</v>
      </c>
      <c r="C35" s="266">
        <v>5.1099169999999999E-2</v>
      </c>
      <c r="D35" s="280">
        <v>5.3676380159999995E-2</v>
      </c>
      <c r="E35" s="285">
        <f>J35+N35+G35+P35+T35+X35</f>
        <v>5.3676380159999995E-2</v>
      </c>
      <c r="F35" s="285">
        <f>E35-G35</f>
        <v>5.3676380159999995E-2</v>
      </c>
      <c r="G35" s="266">
        <v>0</v>
      </c>
      <c r="H35" s="266">
        <v>0</v>
      </c>
      <c r="I35" s="266">
        <v>0</v>
      </c>
      <c r="J35" s="280">
        <v>5.3676380159999995E-2</v>
      </c>
      <c r="K35" s="281" t="s">
        <v>60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5.3676380159999995E-2</v>
      </c>
      <c r="AD35" s="210"/>
    </row>
    <row r="36" spans="1:30" ht="31.5" x14ac:dyDescent="0.25">
      <c r="A36" s="60" t="s">
        <v>167</v>
      </c>
      <c r="B36" s="42" t="s">
        <v>166</v>
      </c>
      <c r="C36" s="266">
        <v>3.4695699999999996E-2</v>
      </c>
      <c r="D36" s="280">
        <v>3.6445593599999986E-2</v>
      </c>
      <c r="E36" s="285">
        <f>J36+N36+G36+P36+T36+X36</f>
        <v>3.6445593599999986E-2</v>
      </c>
      <c r="F36" s="285">
        <f t="shared" ref="F36:F37" si="30">E36-G36</f>
        <v>3.6445593599999986E-2</v>
      </c>
      <c r="G36" s="266">
        <v>0</v>
      </c>
      <c r="H36" s="266">
        <v>0</v>
      </c>
      <c r="I36" s="266">
        <v>0</v>
      </c>
      <c r="J36" s="280">
        <v>3.6445593599999986E-2</v>
      </c>
      <c r="K36" s="281" t="s">
        <v>60</v>
      </c>
      <c r="L36" s="266">
        <v>0</v>
      </c>
      <c r="M36" s="266" t="s">
        <v>61</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3.6445593599999986E-2</v>
      </c>
    </row>
    <row r="37" spans="1:30" x14ac:dyDescent="0.25">
      <c r="A37" s="60" t="s">
        <v>165</v>
      </c>
      <c r="B37" s="42" t="s">
        <v>164</v>
      </c>
      <c r="C37" s="266">
        <v>0.171846365</v>
      </c>
      <c r="D37" s="280">
        <v>0.18051351551999997</v>
      </c>
      <c r="E37" s="285">
        <f>J37+N37+G37+P37+T37+X37</f>
        <v>0.18051351551999997</v>
      </c>
      <c r="F37" s="285">
        <f t="shared" si="30"/>
        <v>0.18051351551999997</v>
      </c>
      <c r="G37" s="266">
        <v>0</v>
      </c>
      <c r="H37" s="266">
        <v>0</v>
      </c>
      <c r="I37" s="266">
        <v>0</v>
      </c>
      <c r="J37" s="280">
        <v>0.18051351551999997</v>
      </c>
      <c r="K37" s="281" t="s">
        <v>60</v>
      </c>
      <c r="L37" s="266">
        <v>0</v>
      </c>
      <c r="M37" s="266" t="s">
        <v>538</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0.18051351551999997</v>
      </c>
    </row>
    <row r="38" spans="1:30" x14ac:dyDescent="0.25">
      <c r="A38" s="60" t="s">
        <v>163</v>
      </c>
      <c r="B38" s="42" t="s">
        <v>162</v>
      </c>
      <c r="C38" s="266">
        <v>0.15056702000000002</v>
      </c>
      <c r="D38" s="280">
        <v>0.15816093696000003</v>
      </c>
      <c r="E38" s="285">
        <f>J38+N38+G38+P38+T38+X38</f>
        <v>0.15816093696000003</v>
      </c>
      <c r="F38" s="285">
        <f>E38-G38</f>
        <v>0.15816093696000003</v>
      </c>
      <c r="G38" s="266">
        <v>0</v>
      </c>
      <c r="H38" s="266">
        <v>0</v>
      </c>
      <c r="I38" s="266">
        <v>0</v>
      </c>
      <c r="J38" s="280">
        <v>0.15816093696000003</v>
      </c>
      <c r="K38" s="281" t="s">
        <v>60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0.15816093696000003</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8</v>
      </c>
      <c r="F46" s="285">
        <f>E46-G46</f>
        <v>8</v>
      </c>
      <c r="G46" s="266">
        <v>0</v>
      </c>
      <c r="H46" s="266">
        <v>0</v>
      </c>
      <c r="I46" s="268">
        <v>0</v>
      </c>
      <c r="J46" s="280">
        <v>8</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8</v>
      </c>
      <c r="F54" s="285">
        <f t="shared" si="33"/>
        <v>8</v>
      </c>
      <c r="G54" s="266">
        <v>0</v>
      </c>
      <c r="H54" s="266">
        <v>0</v>
      </c>
      <c r="I54" s="268">
        <v>0</v>
      </c>
      <c r="J54" s="280">
        <v>8</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0.40820825500000002</v>
      </c>
      <c r="D56" s="280">
        <v>0.42879642623999997</v>
      </c>
      <c r="E56" s="285">
        <f t="shared" ref="E56:E61" si="36">J56+N56+G56+P56+T56+X56</f>
        <v>0.42879642623999997</v>
      </c>
      <c r="F56" s="280">
        <f t="shared" si="33"/>
        <v>0.42879642623999997</v>
      </c>
      <c r="G56" s="266">
        <v>0</v>
      </c>
      <c r="H56" s="266">
        <v>0</v>
      </c>
      <c r="I56" s="268">
        <v>0</v>
      </c>
      <c r="J56" s="280">
        <v>0.42879642623999997</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0.42879642623999997</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8</v>
      </c>
      <c r="F61" s="285">
        <f t="shared" si="33"/>
        <v>8</v>
      </c>
      <c r="G61" s="266">
        <v>0</v>
      </c>
      <c r="H61" s="266">
        <v>0</v>
      </c>
      <c r="I61" s="268">
        <v>0</v>
      </c>
      <c r="J61" s="280">
        <v>8</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N_00.0088.000088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540</v>
      </c>
      <c r="AY22" s="465" t="s">
        <v>541</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45640</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N_00.0088.000088</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524</v>
      </c>
    </row>
    <row r="22" spans="1:2" x14ac:dyDescent="0.25">
      <c r="A22" s="157" t="s">
        <v>306</v>
      </c>
      <c r="B22" s="157" t="s">
        <v>529</v>
      </c>
    </row>
    <row r="23" spans="1:2" x14ac:dyDescent="0.25">
      <c r="A23" s="157" t="s">
        <v>288</v>
      </c>
      <c r="B23" s="157" t="s">
        <v>511</v>
      </c>
    </row>
    <row r="24" spans="1:2" x14ac:dyDescent="0.25">
      <c r="A24" s="157" t="s">
        <v>307</v>
      </c>
      <c r="B24" s="157" t="s">
        <v>425</v>
      </c>
    </row>
    <row r="25" spans="1:2" x14ac:dyDescent="0.25">
      <c r="A25" s="158" t="s">
        <v>308</v>
      </c>
      <c r="B25" s="175">
        <v>45930</v>
      </c>
    </row>
    <row r="26" spans="1:2" x14ac:dyDescent="0.25">
      <c r="A26" s="158" t="s">
        <v>309</v>
      </c>
      <c r="B26" s="160" t="s">
        <v>528</v>
      </c>
    </row>
    <row r="27" spans="1:2" x14ac:dyDescent="0.25">
      <c r="A27" s="160" t="str">
        <f>CONCATENATE("Стоимость проекта в прогнозных ценах, млн. руб. с НДС")</f>
        <v>Стоимость проекта в прогнозных ценах, млн. руб. с НДС</v>
      </c>
      <c r="B27" s="171">
        <v>0.51203902463999984</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7"/>
  <sheetViews>
    <sheetView view="pageBreakPreview" topLeftCell="A10" zoomScale="55" zoomScaleSheetLayoutView="55" workbookViewId="0">
      <selection activeCell="B19" sqref="B19:B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N_00.0088.000088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75" x14ac:dyDescent="0.2">
      <c r="A22" s="316" t="s">
        <v>63</v>
      </c>
      <c r="B22" s="317" t="s">
        <v>518</v>
      </c>
      <c r="C22" s="315" t="s">
        <v>532</v>
      </c>
      <c r="D22" s="315" t="s">
        <v>533</v>
      </c>
      <c r="E22" s="315" t="s">
        <v>534</v>
      </c>
      <c r="F22" s="315" t="s">
        <v>535</v>
      </c>
      <c r="G22" s="138" t="s">
        <v>373</v>
      </c>
      <c r="H22" s="139">
        <v>5.5008499999999998</v>
      </c>
      <c r="I22" s="139">
        <v>1.00085</v>
      </c>
      <c r="J22" s="139">
        <v>4.5</v>
      </c>
      <c r="K22" s="139">
        <v>10</v>
      </c>
      <c r="L22" s="139">
        <v>2</v>
      </c>
      <c r="M22" s="139" t="s">
        <v>425</v>
      </c>
      <c r="N22" s="139" t="s">
        <v>425</v>
      </c>
      <c r="O22" s="139" t="s">
        <v>425</v>
      </c>
      <c r="P22" s="139" t="s">
        <v>425</v>
      </c>
      <c r="Q22" s="140" t="s">
        <v>425</v>
      </c>
      <c r="R22" s="140" t="s">
        <v>530</v>
      </c>
      <c r="S22" s="139">
        <v>0.84</v>
      </c>
      <c r="T22" s="26"/>
      <c r="U22" s="26"/>
      <c r="V22" s="26"/>
      <c r="W22" s="26"/>
      <c r="X22" s="26"/>
      <c r="Y22" s="26"/>
      <c r="Z22" s="25"/>
      <c r="AA22" s="25"/>
      <c r="AB22" s="25"/>
    </row>
    <row r="23" spans="1:28" s="2" customFormat="1" ht="18.75" x14ac:dyDescent="0.2">
      <c r="A23" s="316"/>
      <c r="B23" s="318"/>
      <c r="C23" s="315"/>
      <c r="D23" s="315"/>
      <c r="E23" s="315"/>
      <c r="F23" s="315"/>
      <c r="G23" s="141" t="s">
        <v>520</v>
      </c>
      <c r="H23" s="140">
        <v>5.5008499999999998</v>
      </c>
      <c r="I23" s="140">
        <v>1.00085</v>
      </c>
      <c r="J23" s="140">
        <v>4.5</v>
      </c>
      <c r="K23" s="140">
        <v>10</v>
      </c>
      <c r="L23" s="140">
        <v>2</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521</v>
      </c>
      <c r="H24" s="140">
        <v>5.5008499999999998</v>
      </c>
      <c r="I24" s="140">
        <v>1.00085</v>
      </c>
      <c r="J24" s="140">
        <v>4.5</v>
      </c>
      <c r="K24" s="140">
        <v>10</v>
      </c>
      <c r="L24" s="140">
        <v>2</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120" x14ac:dyDescent="0.2">
      <c r="A25" s="316" t="s">
        <v>61</v>
      </c>
      <c r="B25" s="317" t="s">
        <v>519</v>
      </c>
      <c r="C25" s="315" t="s">
        <v>532</v>
      </c>
      <c r="D25" s="315" t="s">
        <v>533</v>
      </c>
      <c r="E25" s="315" t="s">
        <v>536</v>
      </c>
      <c r="F25" s="315" t="s">
        <v>535</v>
      </c>
      <c r="G25" s="138" t="s">
        <v>373</v>
      </c>
      <c r="H25" s="139">
        <v>5.5008499999999998</v>
      </c>
      <c r="I25" s="139">
        <v>1.00085</v>
      </c>
      <c r="J25" s="139">
        <v>4.5</v>
      </c>
      <c r="K25" s="139">
        <v>10</v>
      </c>
      <c r="L25" s="139">
        <v>2</v>
      </c>
      <c r="M25" s="139" t="s">
        <v>425</v>
      </c>
      <c r="N25" s="139" t="s">
        <v>425</v>
      </c>
      <c r="O25" s="139" t="s">
        <v>425</v>
      </c>
      <c r="P25" s="139" t="s">
        <v>425</v>
      </c>
      <c r="Q25" s="140" t="s">
        <v>425</v>
      </c>
      <c r="R25" s="140" t="s">
        <v>531</v>
      </c>
      <c r="S25" s="139">
        <v>1.087</v>
      </c>
      <c r="T25" s="26"/>
      <c r="U25" s="26"/>
      <c r="V25" s="26"/>
      <c r="W25" s="26"/>
      <c r="X25" s="25"/>
      <c r="Y25" s="25"/>
      <c r="Z25" s="25"/>
      <c r="AA25" s="25"/>
      <c r="AB25" s="25"/>
    </row>
    <row r="26" spans="1:28" s="2" customFormat="1" ht="18.75" x14ac:dyDescent="0.2">
      <c r="A26" s="316"/>
      <c r="B26" s="318"/>
      <c r="C26" s="315"/>
      <c r="D26" s="315"/>
      <c r="E26" s="315"/>
      <c r="F26" s="315"/>
      <c r="G26" s="141" t="s">
        <v>520</v>
      </c>
      <c r="H26" s="140">
        <v>5.5008499999999998</v>
      </c>
      <c r="I26" s="140">
        <v>1.00085</v>
      </c>
      <c r="J26" s="140">
        <v>4.5</v>
      </c>
      <c r="K26" s="140">
        <v>10</v>
      </c>
      <c r="L26" s="140">
        <v>2</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521</v>
      </c>
      <c r="H27" s="140">
        <v>5.5008499999999998</v>
      </c>
      <c r="I27" s="140">
        <v>1.00085</v>
      </c>
      <c r="J27" s="140">
        <v>4.5</v>
      </c>
      <c r="K27" s="140">
        <v>10</v>
      </c>
      <c r="L27" s="140">
        <v>2</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ht="15.75" x14ac:dyDescent="0.25">
      <c r="A28" s="33" t="s">
        <v>298</v>
      </c>
      <c r="B28" s="140" t="s">
        <v>425</v>
      </c>
      <c r="C28" s="140" t="s">
        <v>425</v>
      </c>
      <c r="D28" s="140" t="s">
        <v>425</v>
      </c>
      <c r="E28" s="140" t="s">
        <v>425</v>
      </c>
      <c r="F28" s="140" t="s">
        <v>425</v>
      </c>
      <c r="G28" s="140" t="s">
        <v>425</v>
      </c>
      <c r="H28" s="140">
        <f>SUMIFS(H$22:H$27,$G$22:$G$27,"Всего по всем точкам присоединения, 
в том числе:")</f>
        <v>11.0017</v>
      </c>
      <c r="I28" s="140">
        <f>SUMIFS(I$22:I$27,$G$22:$G$27,"Всего по всем точкам присоединения, 
в том числе:")</f>
        <v>2.0017</v>
      </c>
      <c r="J28" s="140">
        <f>SUMIFS(J$22:J$27,$G$22:$G$27,"Всего по всем точкам присоединения, 
в том числе:")</f>
        <v>9</v>
      </c>
      <c r="K28" s="140" t="s">
        <v>425</v>
      </c>
      <c r="L28" s="140" t="s">
        <v>425</v>
      </c>
      <c r="M28" s="140">
        <f>SUMIFS(M$22:M$27,$G$22:$G$27,"Всего по всем точкам присоединения, 
в том числе:")</f>
        <v>0</v>
      </c>
      <c r="N28" s="140" t="str">
        <f>IFERROR((N22+N25+#REF!+#REF!+#REF!),"нд")</f>
        <v>нд</v>
      </c>
      <c r="O28" s="140">
        <f>SUMIF(O$22:O$27,"&gt;0",O$22:O$27)</f>
        <v>0</v>
      </c>
      <c r="P28" s="140" t="str">
        <f>IFERROR((P22+P25+#REF!+#REF!+#REF!),"нд")</f>
        <v>нд</v>
      </c>
      <c r="Q28" s="140" t="str">
        <f>IFERROR((Q22+Q25+#REF!+#REF!+#REF!),"нд")</f>
        <v>нд</v>
      </c>
      <c r="R28" s="140" t="str">
        <f>IFERROR((R22+R25+#REF!+#REF!+#REF!),"нд")</f>
        <v>нд</v>
      </c>
      <c r="S28" s="140">
        <f>SUMIF(S$22:S$27,"&gt;0",S$22:S$27)</f>
        <v>1.927</v>
      </c>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autoFilter ref="A21:AB28" xr:uid="{00000000-0009-0000-0000-000002000000}"/>
  <mergeCells count="44">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27 B28:G28 P28:R28 N28 K28:L28">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N_00.0088.000088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N_00.0088.000088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N_00.0088.000088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N_00.0088.000088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N_00.0088.000088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N_00.0088.000088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45292</v>
      </c>
      <c r="D25" s="255">
        <v>45626</v>
      </c>
      <c r="E25" s="255">
        <v>45658</v>
      </c>
      <c r="F25" s="255">
        <v>45854</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45292</v>
      </c>
      <c r="D31" s="255">
        <v>45381</v>
      </c>
      <c r="E31" s="255">
        <v>45658</v>
      </c>
      <c r="F31" s="255">
        <v>45746</v>
      </c>
      <c r="G31" s="260" t="s">
        <v>425</v>
      </c>
      <c r="H31" s="260" t="s">
        <v>425</v>
      </c>
      <c r="I31" s="257" t="s">
        <v>425</v>
      </c>
      <c r="J31" s="257" t="s">
        <v>425</v>
      </c>
    </row>
    <row r="32" spans="1:12" x14ac:dyDescent="0.25">
      <c r="A32" s="257" t="s">
        <v>466</v>
      </c>
      <c r="B32" s="258" t="s">
        <v>467</v>
      </c>
      <c r="C32" s="255">
        <v>45444</v>
      </c>
      <c r="D32" s="255">
        <v>45473</v>
      </c>
      <c r="E32" s="255">
        <v>45748</v>
      </c>
      <c r="F32" s="255">
        <v>45823</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45473</v>
      </c>
      <c r="D35" s="255">
        <v>45504</v>
      </c>
      <c r="E35" s="255">
        <v>45807</v>
      </c>
      <c r="F35" s="255">
        <v>45854</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45504</v>
      </c>
      <c r="D37" s="255">
        <v>45626</v>
      </c>
      <c r="E37" s="255">
        <v>45808</v>
      </c>
      <c r="F37" s="255">
        <v>45823</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45292</v>
      </c>
      <c r="D39" s="255">
        <v>45381</v>
      </c>
      <c r="E39" s="255">
        <v>45855</v>
      </c>
      <c r="F39" s="255">
        <v>45885</v>
      </c>
      <c r="G39" s="263" t="s">
        <v>425</v>
      </c>
      <c r="H39" s="263" t="s">
        <v>425</v>
      </c>
      <c r="I39" s="257" t="s">
        <v>425</v>
      </c>
      <c r="J39" s="257" t="s">
        <v>425</v>
      </c>
    </row>
    <row r="40" spans="1:10" x14ac:dyDescent="0.25">
      <c r="A40" s="262" t="s">
        <v>480</v>
      </c>
      <c r="B40" s="258" t="s">
        <v>481</v>
      </c>
      <c r="C40" s="255">
        <v>45413</v>
      </c>
      <c r="D40" s="255">
        <v>45442</v>
      </c>
      <c r="E40" s="255">
        <v>45689</v>
      </c>
      <c r="F40" s="255">
        <v>45749</v>
      </c>
      <c r="G40" s="263" t="s">
        <v>425</v>
      </c>
      <c r="H40" s="263" t="s">
        <v>425</v>
      </c>
      <c r="I40" s="257" t="s">
        <v>425</v>
      </c>
      <c r="J40" s="257" t="s">
        <v>425</v>
      </c>
    </row>
    <row r="41" spans="1:10" x14ac:dyDescent="0.25">
      <c r="A41" s="252">
        <v>3</v>
      </c>
      <c r="B41" s="254" t="s">
        <v>482</v>
      </c>
      <c r="C41" s="255">
        <v>45444</v>
      </c>
      <c r="D41" s="255">
        <v>45601</v>
      </c>
      <c r="E41" s="255">
        <v>45750</v>
      </c>
      <c r="F41" s="255">
        <v>45929</v>
      </c>
      <c r="G41" s="261" t="s">
        <v>425</v>
      </c>
      <c r="H41" s="261" t="s">
        <v>425</v>
      </c>
      <c r="I41" s="252" t="s">
        <v>425</v>
      </c>
      <c r="J41" s="252" t="s">
        <v>425</v>
      </c>
    </row>
    <row r="42" spans="1:10" x14ac:dyDescent="0.25">
      <c r="A42" s="257" t="s">
        <v>483</v>
      </c>
      <c r="B42" s="258" t="s">
        <v>484</v>
      </c>
      <c r="C42" s="255">
        <v>45474</v>
      </c>
      <c r="D42" s="255">
        <v>45504</v>
      </c>
      <c r="E42" s="255">
        <v>45886</v>
      </c>
      <c r="F42" s="255">
        <v>45915</v>
      </c>
      <c r="G42" s="263" t="s">
        <v>425</v>
      </c>
      <c r="H42" s="263" t="s">
        <v>425</v>
      </c>
      <c r="I42" s="257" t="s">
        <v>425</v>
      </c>
      <c r="J42" s="257" t="s">
        <v>425</v>
      </c>
    </row>
    <row r="43" spans="1:10" x14ac:dyDescent="0.25">
      <c r="A43" s="257" t="s">
        <v>485</v>
      </c>
      <c r="B43" s="258" t="s">
        <v>486</v>
      </c>
      <c r="C43" s="255">
        <v>45444</v>
      </c>
      <c r="D43" s="255">
        <v>45473</v>
      </c>
      <c r="E43" s="255">
        <v>45750</v>
      </c>
      <c r="F43" s="255">
        <v>45900</v>
      </c>
      <c r="G43" s="263" t="s">
        <v>425</v>
      </c>
      <c r="H43" s="263" t="s">
        <v>425</v>
      </c>
      <c r="I43" s="257" t="s">
        <v>425</v>
      </c>
      <c r="J43" s="257" t="s">
        <v>425</v>
      </c>
    </row>
    <row r="44" spans="1:10" x14ac:dyDescent="0.25">
      <c r="A44" s="257" t="s">
        <v>487</v>
      </c>
      <c r="B44" s="258" t="s">
        <v>488</v>
      </c>
      <c r="C44" s="255">
        <v>45566</v>
      </c>
      <c r="D44" s="255">
        <v>45596</v>
      </c>
      <c r="E44" s="255">
        <v>45901</v>
      </c>
      <c r="F44" s="255">
        <v>45916</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45596</v>
      </c>
      <c r="D47" s="255">
        <v>45601</v>
      </c>
      <c r="E47" s="255">
        <v>45917</v>
      </c>
      <c r="F47" s="255">
        <v>45929</v>
      </c>
      <c r="G47" s="263" t="s">
        <v>425</v>
      </c>
      <c r="H47" s="263" t="s">
        <v>425</v>
      </c>
      <c r="I47" s="257" t="s">
        <v>425</v>
      </c>
      <c r="J47" s="257" t="s">
        <v>425</v>
      </c>
    </row>
    <row r="48" spans="1:10" x14ac:dyDescent="0.25">
      <c r="A48" s="252">
        <v>4</v>
      </c>
      <c r="B48" s="254" t="s">
        <v>495</v>
      </c>
      <c r="C48" s="255">
        <v>45601</v>
      </c>
      <c r="D48" s="255">
        <v>45640</v>
      </c>
      <c r="E48" s="255">
        <v>45927</v>
      </c>
      <c r="F48" s="255">
        <v>45930</v>
      </c>
      <c r="G48" s="261" t="s">
        <v>425</v>
      </c>
      <c r="H48" s="261" t="s">
        <v>425</v>
      </c>
      <c r="I48" s="252" t="s">
        <v>425</v>
      </c>
      <c r="J48" s="252" t="s">
        <v>425</v>
      </c>
    </row>
    <row r="49" spans="1:10" x14ac:dyDescent="0.25">
      <c r="A49" s="257" t="s">
        <v>496</v>
      </c>
      <c r="B49" s="258" t="s">
        <v>497</v>
      </c>
      <c r="C49" s="255">
        <v>45601</v>
      </c>
      <c r="D49" s="255">
        <v>45604</v>
      </c>
      <c r="E49" s="255">
        <v>45930</v>
      </c>
      <c r="F49" s="255">
        <v>45926</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45610</v>
      </c>
      <c r="D53" s="255">
        <v>45640</v>
      </c>
      <c r="E53" s="255">
        <v>45927</v>
      </c>
      <c r="F53" s="255">
        <v>45930</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2024-11-14T09:45:46Z</dcterms:modified>
</cp:coreProperties>
</file>