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Электромагистраль\Отдел ПРиТП\Инвестиции\!ОТЧЕТ\ПП 24\! 2024\3 квартал\Отправка\"/>
    </mc:Choice>
  </mc:AlternateContent>
  <bookViews>
    <workbookView xWindow="-120" yWindow="-120" windowWidth="29040" windowHeight="15840"/>
  </bookViews>
  <sheets>
    <sheet name="10квФ" sheetId="1" r:id="rId1"/>
  </sheets>
  <definedNames>
    <definedName name="_xlnm._FilterDatabase" localSheetId="0" hidden="1">'10квФ'!$A$18:$T$18</definedName>
    <definedName name="Z_500C2F4F_1743_499A_A051_20565DBF52B2_.wvu.PrintArea" localSheetId="0" hidden="1">'10квФ'!$A$1:$T$20</definedName>
    <definedName name="_xlnm.Print_Area" localSheetId="0">'10квФ'!$A$1:$T$135</definedName>
  </definedNames>
  <calcPr calcId="162913"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127" i="1" l="1"/>
  <c r="S127" i="1"/>
  <c r="D106" i="1" l="1"/>
  <c r="F100" i="1" l="1"/>
  <c r="F96" i="1"/>
  <c r="F98" i="1"/>
  <c r="F97" i="1"/>
  <c r="F99" i="1"/>
  <c r="F56" i="1"/>
  <c r="F101" i="1"/>
  <c r="F102" i="1"/>
  <c r="F55" i="1"/>
  <c r="E106" i="1"/>
  <c r="F134" i="1" l="1"/>
  <c r="F47" i="1" l="1"/>
  <c r="S123" i="1" l="1"/>
  <c r="S122" i="1"/>
  <c r="S118" i="1"/>
  <c r="S117" i="1"/>
  <c r="S114" i="1"/>
  <c r="S113" i="1"/>
  <c r="S105" i="1"/>
  <c r="S40" i="1" l="1"/>
  <c r="S41" i="1"/>
  <c r="S42" i="1"/>
  <c r="S43" i="1"/>
  <c r="S45" i="1"/>
  <c r="S29" i="1"/>
  <c r="S30" i="1"/>
  <c r="S31" i="1"/>
  <c r="S33" i="1"/>
  <c r="S34" i="1"/>
  <c r="S111" i="1"/>
  <c r="S115" i="1"/>
  <c r="S119" i="1"/>
  <c r="S112" i="1"/>
  <c r="S116" i="1"/>
  <c r="S120" i="1"/>
  <c r="R33" i="1"/>
  <c r="R42" i="1"/>
  <c r="R111" i="1"/>
  <c r="R115" i="1"/>
  <c r="R119" i="1"/>
  <c r="R29" i="1"/>
  <c r="R34" i="1"/>
  <c r="R43" i="1"/>
  <c r="R112" i="1"/>
  <c r="R116" i="1"/>
  <c r="R120" i="1"/>
  <c r="R30" i="1"/>
  <c r="R40" i="1"/>
  <c r="R45" i="1"/>
  <c r="R113" i="1"/>
  <c r="R122" i="1"/>
  <c r="R31" i="1"/>
  <c r="R41" i="1"/>
  <c r="R105" i="1"/>
  <c r="R114" i="1"/>
  <c r="R118" i="1"/>
  <c r="R123" i="1"/>
  <c r="F133" i="1" l="1"/>
  <c r="F129" i="1"/>
  <c r="F48" i="1" l="1"/>
  <c r="F65" i="1"/>
  <c r="F69" i="1"/>
  <c r="F72" i="1"/>
  <c r="F76" i="1"/>
  <c r="F50" i="1"/>
  <c r="F53" i="1"/>
  <c r="F62" i="1"/>
  <c r="F67" i="1"/>
  <c r="F71" i="1"/>
  <c r="F74" i="1"/>
  <c r="F80" i="1"/>
  <c r="F83" i="1"/>
  <c r="F87" i="1"/>
  <c r="F91" i="1"/>
  <c r="F95" i="1"/>
  <c r="F110" i="1"/>
  <c r="F130" i="1"/>
  <c r="F82" i="1"/>
  <c r="F85" i="1"/>
  <c r="F89" i="1"/>
  <c r="F93" i="1"/>
  <c r="F126" i="1"/>
  <c r="F132" i="1"/>
  <c r="E60" i="1"/>
  <c r="F68" i="1"/>
  <c r="F75" i="1"/>
  <c r="F78" i="1"/>
  <c r="F81" i="1"/>
  <c r="F84" i="1"/>
  <c r="F88" i="1"/>
  <c r="F92" i="1"/>
  <c r="F103" i="1"/>
  <c r="F125" i="1"/>
  <c r="F131" i="1"/>
  <c r="F135" i="1"/>
  <c r="E63" i="1"/>
  <c r="F49" i="1"/>
  <c r="F52" i="1"/>
  <c r="F66" i="1"/>
  <c r="F70" i="1"/>
  <c r="F73" i="1"/>
  <c r="F77" i="1"/>
  <c r="F79" i="1"/>
  <c r="F86" i="1"/>
  <c r="F90" i="1"/>
  <c r="F94" i="1"/>
  <c r="D60" i="1"/>
  <c r="F57" i="1"/>
  <c r="E46" i="1"/>
  <c r="D46" i="1"/>
  <c r="D63" i="1"/>
  <c r="E104" i="1"/>
  <c r="F61" i="1"/>
  <c r="F107" i="1"/>
  <c r="F106" i="1" s="1"/>
  <c r="D104" i="1"/>
  <c r="F51" i="1"/>
  <c r="F54" i="1"/>
  <c r="F64" i="1"/>
  <c r="F63" i="1" l="1"/>
  <c r="F60" i="1"/>
  <c r="F104" i="1"/>
  <c r="L121" i="1"/>
  <c r="L22" i="1" s="1"/>
  <c r="N121" i="1"/>
  <c r="N22" i="1" s="1"/>
  <c r="P121" i="1"/>
  <c r="P22" i="1" s="1"/>
  <c r="L32" i="1"/>
  <c r="N32" i="1"/>
  <c r="P32" i="1"/>
  <c r="L28" i="1"/>
  <c r="N28" i="1"/>
  <c r="P28" i="1"/>
  <c r="J24" i="1"/>
  <c r="K24" i="1"/>
  <c r="L24" i="1"/>
  <c r="M24" i="1"/>
  <c r="N24" i="1"/>
  <c r="O24" i="1"/>
  <c r="P24" i="1"/>
  <c r="J32" i="1" l="1"/>
  <c r="J121" i="1"/>
  <c r="J28" i="1"/>
  <c r="J22" i="1" l="1"/>
  <c r="J39" i="1"/>
  <c r="O39" i="1"/>
  <c r="O38" i="1" s="1"/>
  <c r="O37" i="1" s="1"/>
  <c r="O36" i="1" s="1"/>
  <c r="O35" i="1" s="1"/>
  <c r="M39" i="1"/>
  <c r="M38" i="1" s="1"/>
  <c r="M37" i="1" s="1"/>
  <c r="M36" i="1" s="1"/>
  <c r="M35" i="1" s="1"/>
  <c r="K39" i="1"/>
  <c r="K38" i="1" s="1"/>
  <c r="K37" i="1" s="1"/>
  <c r="K36" i="1" s="1"/>
  <c r="K35" i="1" s="1"/>
  <c r="I24" i="1"/>
  <c r="S24" i="1" l="1"/>
  <c r="R24" i="1"/>
  <c r="I39" i="1"/>
  <c r="S39" i="1" s="1"/>
  <c r="K32" i="1"/>
  <c r="M121" i="1"/>
  <c r="M22" i="1" s="1"/>
  <c r="O28" i="1"/>
  <c r="K28" i="1"/>
  <c r="M32" i="1"/>
  <c r="O121" i="1"/>
  <c r="O22" i="1" s="1"/>
  <c r="J38" i="1"/>
  <c r="K121" i="1"/>
  <c r="K22" i="1" s="1"/>
  <c r="M28" i="1"/>
  <c r="O32" i="1"/>
  <c r="I121" i="1"/>
  <c r="I28" i="1"/>
  <c r="I32" i="1"/>
  <c r="S28" i="1" l="1"/>
  <c r="R28" i="1"/>
  <c r="S32" i="1"/>
  <c r="R32" i="1"/>
  <c r="S121" i="1"/>
  <c r="R121" i="1"/>
  <c r="I22" i="1"/>
  <c r="I38" i="1"/>
  <c r="S38" i="1" s="1"/>
  <c r="J37" i="1"/>
  <c r="S22" i="1" l="1"/>
  <c r="R22" i="1"/>
  <c r="J36" i="1"/>
  <c r="I37" i="1"/>
  <c r="S37" i="1" s="1"/>
  <c r="J35" i="1" l="1"/>
  <c r="I36" i="1"/>
  <c r="S36" i="1" s="1"/>
  <c r="H118" i="1"/>
  <c r="Q118" i="1" s="1"/>
  <c r="I35" i="1" l="1"/>
  <c r="S35" i="1" s="1"/>
  <c r="H43" i="1"/>
  <c r="Q43" i="1" s="1"/>
  <c r="H122" i="1"/>
  <c r="Q122" i="1" s="1"/>
  <c r="H114" i="1"/>
  <c r="Q114" i="1" s="1"/>
  <c r="H31" i="1"/>
  <c r="Q31" i="1" s="1"/>
  <c r="H105" i="1"/>
  <c r="H40" i="1"/>
  <c r="Q40" i="1" s="1"/>
  <c r="H111" i="1"/>
  <c r="Q111" i="1" s="1"/>
  <c r="H115" i="1"/>
  <c r="Q115" i="1" s="1"/>
  <c r="H119" i="1"/>
  <c r="Q119" i="1" s="1"/>
  <c r="H123" i="1"/>
  <c r="Q123" i="1" s="1"/>
  <c r="H127" i="1"/>
  <c r="Q127" i="1" s="1"/>
  <c r="H29" i="1"/>
  <c r="Q29" i="1" s="1"/>
  <c r="H33" i="1"/>
  <c r="Q33" i="1" s="1"/>
  <c r="H41" i="1"/>
  <c r="Q41" i="1" s="1"/>
  <c r="H112" i="1"/>
  <c r="Q112" i="1" s="1"/>
  <c r="H116" i="1"/>
  <c r="Q116" i="1" s="1"/>
  <c r="H120" i="1"/>
  <c r="Q120" i="1" s="1"/>
  <c r="H30" i="1"/>
  <c r="Q30" i="1" s="1"/>
  <c r="H34" i="1"/>
  <c r="Q34" i="1" s="1"/>
  <c r="H42" i="1"/>
  <c r="Q42" i="1" s="1"/>
  <c r="H113" i="1"/>
  <c r="Q113" i="1" s="1"/>
  <c r="Q105" i="1" l="1"/>
  <c r="G24" i="1" l="1"/>
  <c r="G123" i="1"/>
  <c r="G122" i="1"/>
  <c r="G22" i="1"/>
  <c r="G120" i="1"/>
  <c r="G119" i="1"/>
  <c r="G118" i="1"/>
  <c r="G117" i="1"/>
  <c r="G116" i="1"/>
  <c r="G115" i="1"/>
  <c r="G114" i="1"/>
  <c r="G113" i="1"/>
  <c r="G112" i="1"/>
  <c r="G111" i="1"/>
  <c r="G105" i="1"/>
  <c r="G43" i="1"/>
  <c r="G42" i="1"/>
  <c r="G41" i="1"/>
  <c r="G34" i="1"/>
  <c r="G33" i="1"/>
  <c r="G31" i="1"/>
  <c r="G30" i="1"/>
  <c r="G28" i="1"/>
  <c r="G39" i="1" l="1"/>
  <c r="G32" i="1"/>
  <c r="G40" i="1"/>
  <c r="G127" i="1"/>
  <c r="G29" i="1"/>
  <c r="G121" i="1"/>
  <c r="G38" i="1" l="1"/>
  <c r="G37" i="1" l="1"/>
  <c r="F39" i="1"/>
  <c r="F38" i="1" s="1"/>
  <c r="F37" i="1" s="1"/>
  <c r="F36" i="1" s="1"/>
  <c r="F35" i="1" s="1"/>
  <c r="F32" i="1"/>
  <c r="F28" i="1"/>
  <c r="F24" i="1"/>
  <c r="F22" i="1"/>
  <c r="E39" i="1"/>
  <c r="E38" i="1" s="1"/>
  <c r="E37" i="1" s="1"/>
  <c r="E36" i="1" s="1"/>
  <c r="E35" i="1" s="1"/>
  <c r="E32" i="1"/>
  <c r="E28" i="1"/>
  <c r="E24" i="1"/>
  <c r="E22" i="1"/>
  <c r="E109" i="1" l="1"/>
  <c r="E108" i="1" s="1"/>
  <c r="G36" i="1"/>
  <c r="E124" i="1"/>
  <c r="E23" i="1" s="1"/>
  <c r="E128" i="1"/>
  <c r="E25" i="1" s="1"/>
  <c r="E44" i="1"/>
  <c r="E27" i="1" s="1"/>
  <c r="E20" i="1" s="1"/>
  <c r="E59" i="1" l="1"/>
  <c r="E58" i="1" s="1"/>
  <c r="E21" i="1" s="1"/>
  <c r="E19" i="1" s="1"/>
  <c r="G35" i="1"/>
  <c r="E26" i="1" l="1"/>
  <c r="D39" i="1"/>
  <c r="D38" i="1" s="1"/>
  <c r="D37" i="1" s="1"/>
  <c r="D36" i="1" s="1"/>
  <c r="D35" i="1" s="1"/>
  <c r="D32" i="1"/>
  <c r="D28" i="1"/>
  <c r="D24" i="1"/>
  <c r="D22" i="1"/>
  <c r="F46" i="1"/>
  <c r="F124" i="1" l="1"/>
  <c r="F44" i="1"/>
  <c r="F27" i="1" s="1"/>
  <c r="F20" i="1" s="1"/>
  <c r="F128" i="1"/>
  <c r="D109" i="1"/>
  <c r="D108" i="1" s="1"/>
  <c r="D44" i="1"/>
  <c r="D27" i="1" s="1"/>
  <c r="D124" i="1"/>
  <c r="D23" i="1" s="1"/>
  <c r="D128" i="1"/>
  <c r="D25" i="1" s="1"/>
  <c r="F23" i="1" l="1"/>
  <c r="F25" i="1"/>
  <c r="F109" i="1"/>
  <c r="F59" i="1"/>
  <c r="D59" i="1"/>
  <c r="D58" i="1" s="1"/>
  <c r="D21" i="1" s="1"/>
  <c r="D20" i="1"/>
  <c r="F108" i="1" l="1"/>
  <c r="D19" i="1"/>
  <c r="D26" i="1"/>
  <c r="F58" i="1" l="1"/>
  <c r="P117" i="1"/>
  <c r="N117" i="1"/>
  <c r="L117" i="1"/>
  <c r="R117" i="1" l="1"/>
  <c r="F21" i="1"/>
  <c r="F19" i="1" s="1"/>
  <c r="F26" i="1"/>
  <c r="H117" i="1"/>
  <c r="Q117" i="1" s="1"/>
  <c r="L39" i="1" l="1"/>
  <c r="N39" i="1"/>
  <c r="N38" i="1" s="1"/>
  <c r="N37" i="1" s="1"/>
  <c r="N36" i="1" s="1"/>
  <c r="N35" i="1" s="1"/>
  <c r="P39" i="1"/>
  <c r="P38" i="1" s="1"/>
  <c r="P37" i="1" s="1"/>
  <c r="P36" i="1" s="1"/>
  <c r="P35" i="1" s="1"/>
  <c r="R39" i="1" l="1"/>
  <c r="H24" i="1"/>
  <c r="Q24" i="1" s="1"/>
  <c r="H39" i="1"/>
  <c r="Q39" i="1" s="1"/>
  <c r="H28" i="1"/>
  <c r="Q28" i="1" s="1"/>
  <c r="H22" i="1"/>
  <c r="Q22" i="1" s="1"/>
  <c r="H32" i="1"/>
  <c r="Q32" i="1" s="1"/>
  <c r="H121" i="1"/>
  <c r="Q121" i="1" s="1"/>
  <c r="L38" i="1"/>
  <c r="R38" i="1" s="1"/>
  <c r="B18" i="1"/>
  <c r="C18" i="1" s="1"/>
  <c r="D18" i="1" s="1"/>
  <c r="E18" i="1" s="1"/>
  <c r="F18" i="1" s="1"/>
  <c r="G18" i="1" s="1"/>
  <c r="H18" i="1" s="1"/>
  <c r="I18" i="1" s="1"/>
  <c r="J18" i="1" s="1"/>
  <c r="K18" i="1" s="1"/>
  <c r="L18" i="1" s="1"/>
  <c r="M18" i="1" s="1"/>
  <c r="N18" i="1" s="1"/>
  <c r="O18" i="1" s="1"/>
  <c r="P18" i="1" s="1"/>
  <c r="Q18" i="1" s="1"/>
  <c r="R18" i="1" s="1"/>
  <c r="S18" i="1" s="1"/>
  <c r="T18" i="1" s="1"/>
  <c r="H38" i="1" l="1"/>
  <c r="Q38" i="1" s="1"/>
  <c r="L37" i="1"/>
  <c r="R37" i="1" s="1"/>
  <c r="H37" i="1" l="1"/>
  <c r="Q37" i="1" s="1"/>
  <c r="L36" i="1"/>
  <c r="R36" i="1" s="1"/>
  <c r="H36" i="1" l="1"/>
  <c r="Q36" i="1" s="1"/>
  <c r="L35" i="1"/>
  <c r="R35" i="1" s="1"/>
  <c r="H35" i="1" l="1"/>
  <c r="Q35" i="1" s="1"/>
  <c r="G45" i="1" l="1"/>
  <c r="H45" i="1"/>
  <c r="Q45" i="1" s="1"/>
  <c r="P109" i="1" l="1"/>
  <c r="P108" i="1" s="1"/>
  <c r="P106" i="1"/>
  <c r="P104" i="1" s="1"/>
  <c r="P124" i="1" l="1"/>
  <c r="P23" i="1" s="1"/>
  <c r="P128" i="1"/>
  <c r="P25" i="1" s="1"/>
  <c r="P46" i="1"/>
  <c r="P44" i="1" s="1"/>
  <c r="P27" i="1" s="1"/>
  <c r="P60" i="1"/>
  <c r="L106" i="1"/>
  <c r="L104" i="1" s="1"/>
  <c r="H71" i="1"/>
  <c r="Q71" i="1" s="1"/>
  <c r="H66" i="1"/>
  <c r="Q66" i="1" s="1"/>
  <c r="L109" i="1"/>
  <c r="L108" i="1" s="1"/>
  <c r="H62" i="1" l="1"/>
  <c r="Q62" i="1" s="1"/>
  <c r="H48" i="1"/>
  <c r="Q48" i="1" s="1"/>
  <c r="J106" i="1"/>
  <c r="J104" i="1" s="1"/>
  <c r="J109" i="1"/>
  <c r="J108" i="1" s="1"/>
  <c r="H49" i="1"/>
  <c r="Q49" i="1" s="1"/>
  <c r="H68" i="1"/>
  <c r="Q68" i="1" s="1"/>
  <c r="H101" i="1"/>
  <c r="Q101" i="1" s="1"/>
  <c r="J128" i="1"/>
  <c r="J25" i="1" s="1"/>
  <c r="L124" i="1"/>
  <c r="L23" i="1" s="1"/>
  <c r="H69" i="1"/>
  <c r="Q69" i="1" s="1"/>
  <c r="L60" i="1"/>
  <c r="J124" i="1"/>
  <c r="J23" i="1" s="1"/>
  <c r="H85" i="1"/>
  <c r="Q85" i="1" s="1"/>
  <c r="H90" i="1"/>
  <c r="Q90" i="1" s="1"/>
  <c r="H78" i="1"/>
  <c r="Q78" i="1" s="1"/>
  <c r="J60" i="1"/>
  <c r="H67" i="1"/>
  <c r="Q67" i="1" s="1"/>
  <c r="H72" i="1"/>
  <c r="Q72" i="1" s="1"/>
  <c r="H135" i="1"/>
  <c r="Q135" i="1" s="1"/>
  <c r="H84" i="1"/>
  <c r="Q84" i="1" s="1"/>
  <c r="H73" i="1"/>
  <c r="Q73" i="1" s="1"/>
  <c r="H133" i="1"/>
  <c r="Q133" i="1" s="1"/>
  <c r="H125" i="1"/>
  <c r="Q125" i="1" s="1"/>
  <c r="P20" i="1"/>
  <c r="J46" i="1"/>
  <c r="J44" i="1" s="1"/>
  <c r="J27" i="1" s="1"/>
  <c r="H131" i="1"/>
  <c r="Q131" i="1" s="1"/>
  <c r="H54" i="1"/>
  <c r="Q54" i="1" s="1"/>
  <c r="H98" i="1"/>
  <c r="Q98" i="1" s="1"/>
  <c r="H77" i="1"/>
  <c r="Q77" i="1" s="1"/>
  <c r="H89" i="1"/>
  <c r="Q89" i="1" s="1"/>
  <c r="H75" i="1"/>
  <c r="Q75" i="1" s="1"/>
  <c r="H130" i="1"/>
  <c r="Q130" i="1" s="1"/>
  <c r="H74" i="1"/>
  <c r="Q74" i="1" s="1"/>
  <c r="H99" i="1"/>
  <c r="Q99" i="1" s="1"/>
  <c r="H80" i="1"/>
  <c r="Q80" i="1" s="1"/>
  <c r="H86" i="1"/>
  <c r="Q86" i="1" s="1"/>
  <c r="H52" i="1"/>
  <c r="Q52" i="1" s="1"/>
  <c r="H92" i="1"/>
  <c r="Q92" i="1" s="1"/>
  <c r="H134" i="1"/>
  <c r="Q134" i="1" s="1"/>
  <c r="H100" i="1"/>
  <c r="Q100" i="1" s="1"/>
  <c r="H81" i="1"/>
  <c r="Q81" i="1" s="1"/>
  <c r="H103" i="1"/>
  <c r="Q103" i="1" s="1"/>
  <c r="H87" i="1"/>
  <c r="Q87" i="1" s="1"/>
  <c r="H79" i="1"/>
  <c r="Q79" i="1" s="1"/>
  <c r="H76" i="1"/>
  <c r="Q76" i="1" s="1"/>
  <c r="H88" i="1"/>
  <c r="Q88" i="1" s="1"/>
  <c r="L46" i="1"/>
  <c r="L44" i="1" s="1"/>
  <c r="L27" i="1" s="1"/>
  <c r="H65" i="1"/>
  <c r="Q65" i="1" s="1"/>
  <c r="H70" i="1"/>
  <c r="Q70" i="1" s="1"/>
  <c r="H132" i="1"/>
  <c r="Q132" i="1" s="1"/>
  <c r="H83" i="1"/>
  <c r="Q83" i="1" s="1"/>
  <c r="H102" i="1"/>
  <c r="Q102" i="1" s="1"/>
  <c r="H56" i="1"/>
  <c r="Q56" i="1" s="1"/>
  <c r="H91" i="1"/>
  <c r="Q91" i="1" s="1"/>
  <c r="H57" i="1"/>
  <c r="Q57" i="1" s="1"/>
  <c r="H95" i="1"/>
  <c r="Q95" i="1" s="1"/>
  <c r="H55" i="1"/>
  <c r="Q55" i="1" s="1"/>
  <c r="H82" i="1"/>
  <c r="Q82" i="1" s="1"/>
  <c r="H53" i="1"/>
  <c r="Q53" i="1" s="1"/>
  <c r="H94" i="1"/>
  <c r="Q94" i="1" s="1"/>
  <c r="L128" i="1"/>
  <c r="L25" i="1" s="1"/>
  <c r="H50" i="1"/>
  <c r="Q50" i="1" s="1"/>
  <c r="H96" i="1"/>
  <c r="Q96" i="1" s="1"/>
  <c r="H97" i="1"/>
  <c r="Q97" i="1" s="1"/>
  <c r="H51" i="1"/>
  <c r="Q51" i="1" s="1"/>
  <c r="H93" i="1"/>
  <c r="Q93" i="1" s="1"/>
  <c r="N106" i="1"/>
  <c r="N104" i="1" s="1"/>
  <c r="H107" i="1"/>
  <c r="N109" i="1"/>
  <c r="H110" i="1"/>
  <c r="Q110" i="1" s="1"/>
  <c r="N46" i="1"/>
  <c r="N44" i="1" s="1"/>
  <c r="H47" i="1"/>
  <c r="N128" i="1"/>
  <c r="H129" i="1"/>
  <c r="Q129" i="1" s="1"/>
  <c r="N124" i="1"/>
  <c r="H126" i="1"/>
  <c r="Q126" i="1" s="1"/>
  <c r="N60" i="1"/>
  <c r="H61" i="1"/>
  <c r="J20" i="1" l="1"/>
  <c r="L20" i="1"/>
  <c r="H60" i="1"/>
  <c r="Q60" i="1" s="1"/>
  <c r="Q61" i="1"/>
  <c r="N25" i="1"/>
  <c r="H25" i="1" s="1"/>
  <c r="Q25" i="1" s="1"/>
  <c r="H128" i="1"/>
  <c r="Q128" i="1" s="1"/>
  <c r="N108" i="1"/>
  <c r="H108" i="1" s="1"/>
  <c r="Q108" i="1" s="1"/>
  <c r="H109" i="1"/>
  <c r="Q109" i="1" s="1"/>
  <c r="Q47" i="1"/>
  <c r="H46" i="1"/>
  <c r="Q46" i="1" s="1"/>
  <c r="Q107" i="1"/>
  <c r="H106" i="1"/>
  <c r="N23" i="1"/>
  <c r="H23" i="1" s="1"/>
  <c r="Q23" i="1" s="1"/>
  <c r="H124" i="1"/>
  <c r="Q124" i="1" s="1"/>
  <c r="N27" i="1"/>
  <c r="H44" i="1"/>
  <c r="Q44" i="1" s="1"/>
  <c r="H104" i="1" l="1"/>
  <c r="Q104" i="1" s="1"/>
  <c r="Q106" i="1"/>
  <c r="N20" i="1"/>
  <c r="H27" i="1"/>
  <c r="Q27" i="1" s="1"/>
  <c r="H20" i="1" l="1"/>
  <c r="Q20" i="1" s="1"/>
  <c r="L63" i="1" l="1"/>
  <c r="L59" i="1" s="1"/>
  <c r="L58" i="1" s="1"/>
  <c r="L21" i="1" l="1"/>
  <c r="L19" i="1" s="1"/>
  <c r="L26" i="1"/>
  <c r="P63" i="1" l="1"/>
  <c r="P59" i="1" s="1"/>
  <c r="P58" i="1" s="1"/>
  <c r="J63" i="1" l="1"/>
  <c r="J59" i="1" s="1"/>
  <c r="J58" i="1" s="1"/>
  <c r="J26" i="1" s="1"/>
  <c r="P21" i="1"/>
  <c r="P19" i="1" s="1"/>
  <c r="P26" i="1"/>
  <c r="N63" i="1"/>
  <c r="N59" i="1" s="1"/>
  <c r="H64" i="1"/>
  <c r="J21" i="1" l="1"/>
  <c r="J19" i="1" s="1"/>
  <c r="Q64" i="1"/>
  <c r="H63" i="1"/>
  <c r="Q63" i="1" s="1"/>
  <c r="N58" i="1"/>
  <c r="H59" i="1"/>
  <c r="Q59" i="1" s="1"/>
  <c r="N21" i="1" l="1"/>
  <c r="H58" i="1"/>
  <c r="Q58" i="1" s="1"/>
  <c r="N26" i="1"/>
  <c r="H26" i="1" s="1"/>
  <c r="Q26" i="1" s="1"/>
  <c r="H21" i="1" l="1"/>
  <c r="Q21" i="1" s="1"/>
  <c r="N19" i="1"/>
  <c r="H19" i="1" l="1"/>
  <c r="Q19" i="1" l="1"/>
  <c r="S57" i="1" l="1"/>
  <c r="R57" i="1"/>
  <c r="G57" i="1"/>
  <c r="R103" i="1"/>
  <c r="G103" i="1"/>
  <c r="S103" i="1"/>
  <c r="S102" i="1"/>
  <c r="R102" i="1"/>
  <c r="G102" i="1"/>
  <c r="S101" i="1"/>
  <c r="R101" i="1"/>
  <c r="G101" i="1"/>
  <c r="S100" i="1"/>
  <c r="R100" i="1"/>
  <c r="G100" i="1"/>
  <c r="G99" i="1"/>
  <c r="S99" i="1"/>
  <c r="R99" i="1"/>
  <c r="R98" i="1"/>
  <c r="G98" i="1"/>
  <c r="S98" i="1"/>
  <c r="G97" i="1"/>
  <c r="S97" i="1"/>
  <c r="R97" i="1"/>
  <c r="S96" i="1"/>
  <c r="R96" i="1"/>
  <c r="G96" i="1"/>
  <c r="K60" i="1" l="1"/>
  <c r="M60" i="1"/>
  <c r="O60" i="1"/>
  <c r="K109" i="1"/>
  <c r="K108" i="1" s="1"/>
  <c r="M109" i="1"/>
  <c r="M108" i="1" s="1"/>
  <c r="O109" i="1"/>
  <c r="O108" i="1" s="1"/>
  <c r="K124" i="1"/>
  <c r="K23" i="1" s="1"/>
  <c r="M124" i="1"/>
  <c r="M23" i="1" s="1"/>
  <c r="O124" i="1"/>
  <c r="O23" i="1" s="1"/>
  <c r="K106" i="1"/>
  <c r="K104" i="1" s="1"/>
  <c r="M106" i="1"/>
  <c r="M104" i="1" s="1"/>
  <c r="O106" i="1"/>
  <c r="O104" i="1" s="1"/>
  <c r="R51" i="1" l="1"/>
  <c r="R47" i="1"/>
  <c r="S47" i="1" s="1"/>
  <c r="R48" i="1"/>
  <c r="S48" i="1" s="1"/>
  <c r="M128" i="1"/>
  <c r="M25" i="1" s="1"/>
  <c r="M46" i="1"/>
  <c r="M44" i="1" s="1"/>
  <c r="M27" i="1" s="1"/>
  <c r="G56" i="1"/>
  <c r="S56" i="1"/>
  <c r="R56" i="1"/>
  <c r="K128" i="1"/>
  <c r="K25" i="1" s="1"/>
  <c r="K46" i="1"/>
  <c r="K44" i="1" s="1"/>
  <c r="K27" i="1" s="1"/>
  <c r="S134" i="1"/>
  <c r="R134" i="1"/>
  <c r="G134" i="1"/>
  <c r="O128" i="1"/>
  <c r="O25" i="1" s="1"/>
  <c r="O46" i="1"/>
  <c r="O44" i="1" s="1"/>
  <c r="O27" i="1" s="1"/>
  <c r="R78" i="1"/>
  <c r="G78" i="1"/>
  <c r="S78" i="1"/>
  <c r="R69" i="1"/>
  <c r="S69" i="1" s="1"/>
  <c r="G69" i="1"/>
  <c r="R135" i="1"/>
  <c r="S135" i="1" s="1"/>
  <c r="G135" i="1"/>
  <c r="S131" i="1"/>
  <c r="R131" i="1"/>
  <c r="G131" i="1"/>
  <c r="R55" i="1"/>
  <c r="S55" i="1" s="1"/>
  <c r="G55" i="1"/>
  <c r="G54" i="1"/>
  <c r="S54" i="1"/>
  <c r="R54" i="1"/>
  <c r="S107" i="1"/>
  <c r="R107" i="1"/>
  <c r="I106" i="1"/>
  <c r="G107" i="1"/>
  <c r="G106" i="1" s="1"/>
  <c r="G104" i="1" s="1"/>
  <c r="S94" i="1"/>
  <c r="R94" i="1"/>
  <c r="G94" i="1"/>
  <c r="S93" i="1"/>
  <c r="R93" i="1"/>
  <c r="G93" i="1"/>
  <c r="S92" i="1"/>
  <c r="R92" i="1"/>
  <c r="G92" i="1"/>
  <c r="S91" i="1"/>
  <c r="R91" i="1"/>
  <c r="G91" i="1"/>
  <c r="G90" i="1"/>
  <c r="S90" i="1"/>
  <c r="R90" i="1"/>
  <c r="G89" i="1"/>
  <c r="S89" i="1"/>
  <c r="R89" i="1"/>
  <c r="G88" i="1"/>
  <c r="S88" i="1"/>
  <c r="R88" i="1"/>
  <c r="R95" i="1"/>
  <c r="G95" i="1"/>
  <c r="S95" i="1"/>
  <c r="G53" i="1"/>
  <c r="S53" i="1"/>
  <c r="R53" i="1"/>
  <c r="S52" i="1"/>
  <c r="R52" i="1"/>
  <c r="G52" i="1"/>
  <c r="R73" i="1"/>
  <c r="G73" i="1"/>
  <c r="S73" i="1"/>
  <c r="R72" i="1"/>
  <c r="S72" i="1" s="1"/>
  <c r="G72" i="1"/>
  <c r="R132" i="1"/>
  <c r="G132" i="1"/>
  <c r="S132" i="1"/>
  <c r="R130" i="1"/>
  <c r="G130" i="1"/>
  <c r="S130" i="1"/>
  <c r="R129" i="1"/>
  <c r="I128" i="1"/>
  <c r="G129" i="1"/>
  <c r="S129" i="1"/>
  <c r="S87" i="1"/>
  <c r="R87" i="1"/>
  <c r="G87" i="1"/>
  <c r="I124" i="1"/>
  <c r="G126" i="1"/>
  <c r="R126" i="1"/>
  <c r="S126" i="1" s="1"/>
  <c r="G125" i="1"/>
  <c r="R125" i="1"/>
  <c r="S125" i="1" s="1"/>
  <c r="S51" i="1"/>
  <c r="G51" i="1"/>
  <c r="R81" i="1"/>
  <c r="S81" i="1" s="1"/>
  <c r="G81" i="1"/>
  <c r="S80" i="1"/>
  <c r="R80" i="1"/>
  <c r="G80" i="1"/>
  <c r="R74" i="1"/>
  <c r="S74" i="1" s="1"/>
  <c r="G74" i="1"/>
  <c r="R50" i="1"/>
  <c r="S50" i="1" s="1"/>
  <c r="G50" i="1"/>
  <c r="R77" i="1"/>
  <c r="S77" i="1" s="1"/>
  <c r="G77" i="1"/>
  <c r="S76" i="1"/>
  <c r="R76" i="1"/>
  <c r="G76" i="1"/>
  <c r="I46" i="1"/>
  <c r="G47" i="1"/>
  <c r="R85" i="1"/>
  <c r="S85" i="1" s="1"/>
  <c r="G85" i="1"/>
  <c r="R83" i="1"/>
  <c r="S83" i="1" s="1"/>
  <c r="G83" i="1"/>
  <c r="G84" i="1"/>
  <c r="S84" i="1"/>
  <c r="R84" i="1"/>
  <c r="S79" i="1"/>
  <c r="R79" i="1"/>
  <c r="G79" i="1"/>
  <c r="R82" i="1"/>
  <c r="S82" i="1" s="1"/>
  <c r="G82" i="1"/>
  <c r="R110" i="1"/>
  <c r="S110" i="1" s="1"/>
  <c r="I109" i="1"/>
  <c r="G110" i="1"/>
  <c r="G86" i="1"/>
  <c r="S86" i="1"/>
  <c r="R86" i="1"/>
  <c r="G133" i="1"/>
  <c r="S133" i="1"/>
  <c r="R133" i="1"/>
  <c r="G49" i="1"/>
  <c r="R49" i="1"/>
  <c r="S49" i="1" s="1"/>
  <c r="G75" i="1"/>
  <c r="R75" i="1"/>
  <c r="S75" i="1" s="1"/>
  <c r="G48" i="1"/>
  <c r="R71" i="1"/>
  <c r="S71" i="1" s="1"/>
  <c r="G71" i="1"/>
  <c r="R61" i="1"/>
  <c r="S61" i="1" s="1"/>
  <c r="I60" i="1"/>
  <c r="G61" i="1"/>
  <c r="R66" i="1"/>
  <c r="S66" i="1" s="1"/>
  <c r="G66" i="1"/>
  <c r="R65" i="1"/>
  <c r="S65" i="1" s="1"/>
  <c r="G65" i="1"/>
  <c r="R70" i="1"/>
  <c r="S70" i="1" s="1"/>
  <c r="G70" i="1"/>
  <c r="R68" i="1"/>
  <c r="S68" i="1" s="1"/>
  <c r="G68" i="1"/>
  <c r="R67" i="1"/>
  <c r="S67" i="1" s="1"/>
  <c r="G67" i="1"/>
  <c r="R62" i="1"/>
  <c r="S62" i="1" s="1"/>
  <c r="G62" i="1"/>
  <c r="I25" i="1" l="1"/>
  <c r="R128" i="1"/>
  <c r="S128" i="1" s="1"/>
  <c r="G128" i="1"/>
  <c r="M20" i="1"/>
  <c r="R60" i="1"/>
  <c r="S60" i="1" s="1"/>
  <c r="I44" i="1"/>
  <c r="R46" i="1"/>
  <c r="S46" i="1" s="1"/>
  <c r="I108" i="1"/>
  <c r="R109" i="1"/>
  <c r="S109" i="1" s="1"/>
  <c r="G109" i="1"/>
  <c r="R106" i="1"/>
  <c r="S106" i="1"/>
  <c r="I104" i="1"/>
  <c r="K20" i="1"/>
  <c r="G60" i="1"/>
  <c r="G46" i="1"/>
  <c r="I23" i="1"/>
  <c r="R124" i="1"/>
  <c r="S124" i="1" s="1"/>
  <c r="G124" i="1"/>
  <c r="O20" i="1"/>
  <c r="R108" i="1" l="1"/>
  <c r="S108" i="1" s="1"/>
  <c r="G108" i="1"/>
  <c r="R23" i="1"/>
  <c r="S23" i="1" s="1"/>
  <c r="G23" i="1"/>
  <c r="R44" i="1"/>
  <c r="S44" i="1" s="1"/>
  <c r="G44" i="1"/>
  <c r="I27" i="1"/>
  <c r="R104" i="1"/>
  <c r="S104" i="1"/>
  <c r="G25" i="1"/>
  <c r="R25" i="1"/>
  <c r="S25" i="1" s="1"/>
  <c r="R27" i="1" l="1"/>
  <c r="S27" i="1" s="1"/>
  <c r="G27" i="1"/>
  <c r="I20" i="1"/>
  <c r="G20" i="1" l="1"/>
  <c r="R20" i="1"/>
  <c r="S20" i="1" s="1"/>
  <c r="I63" i="1" l="1"/>
  <c r="I59" i="1" l="1"/>
  <c r="I58" i="1" l="1"/>
  <c r="I21" i="1" l="1"/>
  <c r="I26" i="1"/>
  <c r="I19" i="1" l="1"/>
  <c r="K63" i="1" l="1"/>
  <c r="M63" i="1"/>
  <c r="M59" i="1" s="1"/>
  <c r="M58" i="1" s="1"/>
  <c r="R64" i="1" l="1"/>
  <c r="S64" i="1" s="1"/>
  <c r="M21" i="1"/>
  <c r="M19" i="1" s="1"/>
  <c r="M26" i="1"/>
  <c r="K59" i="1"/>
  <c r="R63" i="1"/>
  <c r="S63" i="1" s="1"/>
  <c r="O63" i="1"/>
  <c r="O59" i="1" s="1"/>
  <c r="O58" i="1" s="1"/>
  <c r="K58" i="1" l="1"/>
  <c r="R59" i="1"/>
  <c r="S59" i="1" s="1"/>
  <c r="G59" i="1"/>
  <c r="O21" i="1"/>
  <c r="O19" i="1" s="1"/>
  <c r="O26" i="1"/>
  <c r="G64" i="1"/>
  <c r="G63" i="1" s="1"/>
  <c r="K21" i="1" l="1"/>
  <c r="K26" i="1"/>
  <c r="R58" i="1"/>
  <c r="S58" i="1" s="1"/>
  <c r="G58" i="1"/>
  <c r="R26" i="1" l="1"/>
  <c r="S26" i="1" s="1"/>
  <c r="G26" i="1"/>
  <c r="K19" i="1"/>
  <c r="G21" i="1"/>
  <c r="R21" i="1"/>
  <c r="S21" i="1" s="1"/>
  <c r="G19" i="1" l="1"/>
  <c r="R19" i="1"/>
  <c r="S19" i="1" l="1"/>
</calcChain>
</file>

<file path=xl/sharedStrings.xml><?xml version="1.0" encoding="utf-8"?>
<sst xmlns="http://schemas.openxmlformats.org/spreadsheetml/2006/main" count="412" uniqueCount="273">
  <si>
    <t>Приложение  № 10</t>
  </si>
  <si>
    <t>к приказу Минэнерго России</t>
  </si>
  <si>
    <t>от « 25 » апреля 2018 г. № 320</t>
  </si>
  <si>
    <t>Форма 10.  Отчет об исполнении плана финансирования капитальных вложений по инвестиционным проектам инвестиционной программы (квартальный)</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</si>
  <si>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</si>
  <si>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</si>
  <si>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</si>
  <si>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</si>
  <si>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</si>
  <si>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 xml:space="preserve">Остаток финансирования капитальных вложений 
на  конец отчетного периода в прогнозных ценах соответствующих лет,  млн. рублей (с НДС) </t>
  </si>
  <si>
    <t>Отклонение от плана финансирования по итогам отчетного периода</t>
  </si>
  <si>
    <t>Причины отклонений</t>
  </si>
  <si>
    <t xml:space="preserve">Всего </t>
  </si>
  <si>
    <t>I квартал</t>
  </si>
  <si>
    <t>II квартал</t>
  </si>
  <si>
    <t>III квартал</t>
  </si>
  <si>
    <t>IV квартал</t>
  </si>
  <si>
    <t>млн. рублей
 (с НДС)</t>
  </si>
  <si>
    <t>%</t>
  </si>
  <si>
    <t>План</t>
  </si>
  <si>
    <t>Факт</t>
  </si>
  <si>
    <t>0</t>
  </si>
  <si>
    <t>ВСЕГО по инвестиционной программе, в том числе:</t>
  </si>
  <si>
    <t>Г</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</si>
  <si>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</si>
  <si>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</si>
  <si>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</si>
  <si>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</si>
  <si>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</si>
  <si>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</si>
  <si>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</si>
  <si>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</si>
  <si>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</si>
  <si>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</si>
  <si>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</si>
  <si>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</si>
  <si>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Новосибирская область</t>
  </si>
  <si>
    <t>Технологическое присоединение, всего, в том числе:</t>
  </si>
  <si>
    <t>Технологическое присоединение энергопринимающих устройств потребителей, всего, в том числе:</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</si>
  <si>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</si>
  <si>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</si>
  <si>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</si>
  <si>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</si>
  <si>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</si>
  <si>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трансформаторных и иных подстанций, всего, в том числе:</t>
  </si>
  <si>
    <t>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</si>
  <si>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</si>
  <si>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</si>
  <si>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</si>
  <si>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</si>
  <si>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«Установка приборов учета, класс напряжения 0,22 (0,4) кВ, всего, в том числе:»</t>
  </si>
  <si>
    <t>«Установка приборов учета, класс напряжения 6 (10) кВ, всего, в том числе:»</t>
  </si>
  <si>
    <t>«Установка приборов учета, класс напряжения 35 кВ, всего, в том числе:»</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</si>
  <si>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</si>
  <si>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</si>
  <si>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</si>
  <si>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</si>
  <si>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</si>
  <si>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</si>
  <si>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</si>
  <si>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</si>
  <si>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</si>
  <si>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</si>
  <si>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</si>
  <si>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</si>
  <si>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</si>
  <si>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</si>
  <si>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</si>
  <si>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1.4</t>
  </si>
  <si>
    <t>Прочее новое строительство объектов электросетевого хозяйства, всего, в том числе:</t>
  </si>
  <si>
    <t>1.6</t>
  </si>
  <si>
    <t>Прочие инвестиционные проекты, всего, в том числе:</t>
  </si>
  <si>
    <t>Технологическое присоединение объектов электросетевого хозяйства, всего, в том числе:</t>
  </si>
  <si>
    <t>Технологическое присоединение объектов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</si>
  <si>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</si>
  <si>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</si>
  <si>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</si>
  <si>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</si>
  <si>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</si>
  <si>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1.1.4.2.</t>
  </si>
  <si>
    <t>1.2.1.1.</t>
  </si>
  <si>
    <t>1.2.1.2.</t>
  </si>
  <si>
    <t>Техническое перевооружение системы телемеханики на ПС 220 кВ Строительная</t>
  </si>
  <si>
    <t>Техническое перевооружение системы телемеханики и регистратора аварийных событий на ПС 220 кВ Татарская</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</si>
  <si>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</si>
  <si>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</si>
  <si>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</si>
  <si>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</si>
  <si>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</si>
  <si>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</si>
  <si>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1.5</t>
  </si>
  <si>
    <t>Покупка земельных участков для целей реализации инвестиционных проектов, всего, в том числе:</t>
  </si>
  <si>
    <t>1.6.</t>
  </si>
  <si>
    <t>Реконструкция ПС 220 кВ Восточная в части установки устройства автоматики ограничения перегрузки оборудования (АОПО) ВЛ 110 кВ Восточная – Кошево с отпайками, ВЛ 110 кВ Восточная – Лазурная с отпайками</t>
  </si>
  <si>
    <t>M_00.0009.000009</t>
  </si>
  <si>
    <t>M_00.0012.000012</t>
  </si>
  <si>
    <t>M_00.0014.000014</t>
  </si>
  <si>
    <t>M_00.0019.000019</t>
  </si>
  <si>
    <t>M_00.0037.000037</t>
  </si>
  <si>
    <t>M_00.0004.000004</t>
  </si>
  <si>
    <t>M_00.0005.000005</t>
  </si>
  <si>
    <t>M_00.0001.000001</t>
  </si>
  <si>
    <t>M_00.0002.000002</t>
  </si>
  <si>
    <t>M_00.0003.000003</t>
  </si>
  <si>
    <t>M_00.0006.000006</t>
  </si>
  <si>
    <t>M_00.0007.000007</t>
  </si>
  <si>
    <t>M_00.0008.000008</t>
  </si>
  <si>
    <t>M_00.0010.000010</t>
  </si>
  <si>
    <t>M_00.0011.000011</t>
  </si>
  <si>
    <t>Строительство (реконструкция) системы АИИС КУЭ подстанций АО "Электромагистраль"</t>
  </si>
  <si>
    <t>M_00.0017.000017</t>
  </si>
  <si>
    <t>M_00.0018.000018</t>
  </si>
  <si>
    <t>M_00.0020.000020</t>
  </si>
  <si>
    <t>Реконструкция ПС 220 кВ Восточная в части замены устройств РЗА присоединений ОВ-110-220</t>
  </si>
  <si>
    <t>M_00.0021.000021</t>
  </si>
  <si>
    <t>Реконструкция ПС 220 кВ Дружная в части замены устройств РЗА присоединений ОВ-110-220</t>
  </si>
  <si>
    <t>M_00.0022.000022</t>
  </si>
  <si>
    <t>Реконструкция ПС 220 кВ Татарская в части замены устройств РЗА присоединений ОВ-110</t>
  </si>
  <si>
    <t>M_00.0024.000024</t>
  </si>
  <si>
    <t>Реконструкция заземляющего устройства ПС 220 кв Урожай</t>
  </si>
  <si>
    <t>M_00.0026.000026</t>
  </si>
  <si>
    <t>Реконструкция ПС 220 кВ Чулымская в части замены устройств РЗА присоединений ОВ-110</t>
  </si>
  <si>
    <t>M_00.0027.000027</t>
  </si>
  <si>
    <t>Реконструкция ПС 220 кВ Южная в части замены устройств РЗА присоединений ОВ-110</t>
  </si>
  <si>
    <t>M_00.0028.000028</t>
  </si>
  <si>
    <t>M_00.0032.000032</t>
  </si>
  <si>
    <t>M_00.0035.000035</t>
  </si>
  <si>
    <t>Установка на ПС 220 кВ Урожай АОПО ВЛ 220 кВ Красноозерское - Урожай, ВЛ 220 кВ Зубково - Урожай, ВЛ 220 кВ Урожай - Мынкуль, ВЛ 220 кВ Урожай - Районная</t>
  </si>
  <si>
    <t>M_00.0036.000036</t>
  </si>
  <si>
    <t>M_00.0038.000038</t>
  </si>
  <si>
    <t xml:space="preserve">Строительство электрических сетей 10- 0,4 кВ на ПС 220 кВ Восточная 
для электроснабжения зданий, расположенных на территории подстанции
</t>
  </si>
  <si>
    <t>M_00.0039.000039</t>
  </si>
  <si>
    <t>M_00.0040.000040</t>
  </si>
  <si>
    <t>1.4.</t>
  </si>
  <si>
    <t>M_00.0015.000015</t>
  </si>
  <si>
    <t>M_00.0016.000016</t>
  </si>
  <si>
    <t>M_00.0029.000029</t>
  </si>
  <si>
    <t>Строительство пристройки к существующему зданию ОПУ ПС 220 кВ Южная</t>
  </si>
  <si>
    <t>M_00.0034.000034</t>
  </si>
  <si>
    <t>M_00.0041.000041</t>
  </si>
  <si>
    <t>M_00.0042.000042</t>
  </si>
  <si>
    <t>ПС Чулымская строительство быстровозводимого здания гаража на 4 машиноместа</t>
  </si>
  <si>
    <t>M_00.0043.000043</t>
  </si>
  <si>
    <t>M_00.0044.000044</t>
  </si>
  <si>
    <t>1.</t>
  </si>
  <si>
    <t>1.1.</t>
  </si>
  <si>
    <t>1.1.1.</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</si>
  <si>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</si>
  <si>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</si>
  <si>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</si>
  <si>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</si>
  <si>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</si>
  <si>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</si>
  <si>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</si>
  <si>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</si>
  <si>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</si>
  <si>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</si>
  <si>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</si>
  <si>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</si>
  <si>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1.1.3.1.</t>
  </si>
  <si>
    <t>Наименование объекта по производству электрической энергии, всего, в том числе:</t>
  </si>
  <si>
    <t>1.1.3.2.</t>
  </si>
  <si>
    <t>1.1.4.</t>
  </si>
  <si>
    <t>1.1.4.1.</t>
  </si>
  <si>
    <t>Установка линейного регулировочного трансформатора (2 шт.) мощностью 16 МВА, без изменения установленной мощности ПС 220 кВ Урожай, с реконструкцией УРЗА (6 шт.) и выполнением сопутствующего объема работ</t>
  </si>
  <si>
    <t>Реконструкция ПС 220 кВ Тулинская в части увеличения пропускной способности схемы питания ЗРУ-1-10 кВ с заменой линейного регулировочного трансформатора (1 шт.) 1ЛРТ мощностью 40 МВА на линейный регулировочный трансформатор большей мощности 63 МВА, реконструкцией УРЗА (5 шт.), демонтажем существующего линейного регулировочного трансформатора (1 шт.) 2ЛРТ мощностью 40 МВА и выполнением сопутствующего объема работ</t>
  </si>
  <si>
    <t>Реконструкция ПС 220 Дружная в части установки системы компенсации емкостных токов (2 шт.), установка ячеек ЗРУ (4 шт) для ТП заявителя с выполнением сопутствующего объема работ</t>
  </si>
  <si>
    <t>1.2.</t>
  </si>
  <si>
    <t>1.2.1.</t>
  </si>
  <si>
    <t>Реконструкция схемы ОРУ 220 кВ ПС 220 кВ Южная с заменой ОД, КЗ 220 кВ (2 шт.) на элегазовые выключатели с реконструкцией УРЗА (6 шт.), заменой разъединителей (8 шт.), заменой ТН (2 шт.), ОПН (2 шт.), ТСН (2 шт.) и выполнением сопутствующего объема работ</t>
  </si>
  <si>
    <t>Реконструкция схемы ОРУ 220 кВ ПС 220 кВ Строительная с заменой ОД, КЗ 220 кВ (2 шт.) на элегазовые выключатели с установкой системы СОПТ (1 шт.), УРЗА (2 шт.), заменой разъединителей (6 шт.), установкой оборудования ВЧ связи (2 шт.), устройства телемеханики (1 шт.), ТН (6 шт.) и выполнением сопутствующего объема работ</t>
  </si>
  <si>
    <t>Реконструкция ПС 220 кВ Тулинская замена масляных выключателей (4 шт.) на элегазовые выключатели с реконструкцией УРЗА (6 шт.), заменой разъединителей (10 шт.), ОПН (2 шт.) и выполнением сопутствующего объема работ</t>
  </si>
  <si>
    <t>Реконструкция ПС 220 кВ Урожай замена воздушных выключателей (8 шт.) на элегазовые выключатели с реконструкцией УРЗА (28 шт.), заменой разъединителей (30 шт.) и выполнением сопутствующего объема работ</t>
  </si>
  <si>
    <t>Установка линейных регулировочных трансформаторов (2 шт.) мощностью 16 МВА, без изменения установленной мощности ПС 220 кВ Южная, замена токоограничивающих реакторов (2 шт.) с реконструкцией УРЗА (6 шт.), демонтажа трансформатора 3Т (1 шт.) и выполнением сопутствующего объема работ</t>
  </si>
  <si>
    <t>Реконструкция ПС 220 кВ Чулымская замена масляных выключателей (3 шт.) на элегазовые выключатели с реконструкцией УРЗА (5 шт.), заменой разъединителей (5 шт.) и выполнением сопутствующего объема работ</t>
  </si>
  <si>
    <t>Реконструкция ПС 220 кВ Восточная замена масляных выключателей (7 шт.) на элегазовые выключатели с реконструкцией УРЗА (21 шт.), заменой разъединителей (25 шт.) и выполнением сопутствующего объема работ</t>
  </si>
  <si>
    <t>Реконструкция ПС 220 кВ Правобережная замена масляных выключателей (3 шт.) на элегазовые выключатели с реконструкцией УРЗА (8 шт.), заменой разъединителей (12 шт.) и выполнением сопутствующего объема работ</t>
  </si>
  <si>
    <t>Реконструкция ПС 220 кВ Урожай замена воздушного выключателя (1 шт.) на элегазовый выключатель с реконструкцией УРЗА (3 шт.), заменой разъединителей (4 шт.) и выполнением сопутствующего объема работ</t>
  </si>
  <si>
    <t>Реконструкция ПС 220 кВ Дружная замена масляного выключателя (1 шт.) на элегазовый выключатель с реконструкцией УРЗА (3 шт.), заменой разъединителей (4 шт.) и выполнением сопутствующего объема работ</t>
  </si>
  <si>
    <t>Модернизация ПС 220 кВ Строительная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t>
  </si>
  <si>
    <t>Модернизация ПС 220 кВ Чулымская в части инженерно-технических средств охраны (периметральная охранная сигнализация, звуковое оповещение о тревоге, система охранного теленаблюдения, система контроля и управления доступом, охранное освещение периметра, пожарная сигнализация, технологическое освещение ПС)</t>
  </si>
  <si>
    <t>Комплексная реконструкция ПС 220 Чулымская замена масляных выключателей (4 шт.) на элегазовые выключатели с реконструкцией УРЗА (12 шт.), заменой разъединителей (14 шт.), заменой ячеек КРУН (28 шт.) и строительством здания ОПУ-ЗРУ с выполнением сопутствующего объема работ</t>
  </si>
  <si>
    <t>Модернизация ПС 220 кВ Чулымская в части инженерно-технических средств охраны (ограждение внешнее, ограждение внутреннее, контрольно-пропускной пункт, нижнее дополнительное ограждение от подкопа)</t>
  </si>
  <si>
    <t>Модернизация ПС 220 кВ Восточная в части инженерно-технических средств охраны (въездные выездные ворота)</t>
  </si>
  <si>
    <t>1.2.2.</t>
  </si>
  <si>
    <t>1.2.2.1.</t>
  </si>
  <si>
    <t>1.2.2.2.</t>
  </si>
  <si>
    <t>1.2.3.</t>
  </si>
  <si>
    <t>1.2.3.1.</t>
  </si>
  <si>
    <t>1.2.3.2.</t>
  </si>
  <si>
    <t>1.2.3.3.</t>
  </si>
  <si>
    <t>1.2.3.4.</t>
  </si>
  <si>
    <t xml:space="preserve">Строительство электрических сетей 10 - 0,4 кВ на ПС 220 кВ Татарская для электроснабжения зданий, расположенных на территории подстанции
</t>
  </si>
  <si>
    <t>Модернизация ПС 220 кВ Восточная в части инженерно-технических средств охраны (нижнее дополнительное ограждение от подкопа)</t>
  </si>
  <si>
    <t>M_00.0058.000058</t>
  </si>
  <si>
    <r>
      <t xml:space="preserve">Отчет о реализации инвестиционной программы </t>
    </r>
    <r>
      <rPr>
        <u/>
        <sz val="14"/>
        <rFont val="Times New Roman"/>
        <family val="1"/>
        <charset val="204"/>
      </rPr>
      <t>Акционерное общество "Электромагистраль"</t>
    </r>
  </si>
  <si>
    <t>Комплексная реконструкция ПС 220 кВ Строительная в части замены силовых трансформаторов мощностью 40 МВА (2 шт.) с увеличением номинальных мощностей силовых трансформаторов на 46 МВА до 126 МВА, с установкой ячеек ЗРУ-6/10 кВ (49 шт.) во вновь возводимом здании ОПУ-ЗРУ</t>
  </si>
  <si>
    <t>Реконструкция существующей ВЛ 220 кВ Новосибирская ТЭЦ-3 - Дружная II цепь с отпайками в части усиления опоры №35 и установки дополнительной опоры в пролете опор №№34-35</t>
  </si>
  <si>
    <t>N_00.0072.000072</t>
  </si>
  <si>
    <t>Модернизация ПА на ПС 220 кВ Тулинская (установка шкафа УПАСК ПРМ - 1 шт.) для ТП АО «РЭС»</t>
  </si>
  <si>
    <t>N_00.0076.000076</t>
  </si>
  <si>
    <t>Реконструкция ПС 220 кВ Восточная в части замены трансформаторов тока в ячейках №12 и №28 ЗРУ-2 10 кВ для технологического присоединения энергопринимающих устройств заявителя ООО «СЭТ54»</t>
  </si>
  <si>
    <t>N_00.0088.000088</t>
  </si>
  <si>
    <t>Реконструкция ПС 220 кВ Чулымская в части замены трансформаторов тока в ячейках №18 и №21 КРУН-6 кВ для технологического присоединения энергопринимающих устройств заявителя АО «Транснефть - Западная Сибирь»</t>
  </si>
  <si>
    <t>N_00.0089.000089</t>
  </si>
  <si>
    <t>Реконструкция ПС 220 кВ Тулинская в части замены аккумуляторной батареи (2 шт.), зарядно-выпрямительного устройства (4 шт.) и щита постоянного тока (1 шт.) с выполнением сопутствующего объема работ</t>
  </si>
  <si>
    <t>Реконструкция устройств передачи аварийных сигналов и команд (1 шт.) между ПС Восточная и ТЭЦ-5 в части резервных каналов</t>
  </si>
  <si>
    <t>Реконструкция ПС 220 кВ Восточная в части замены масляного выключателя (1 шт.) на элегазовый с реконструкцией УРЗА (3 шт.), заменой разъединителей (4 шт.)</t>
  </si>
  <si>
    <t>N_00.0078.000078</t>
  </si>
  <si>
    <t>Реконструкция ПС 220 кВ Дружная в части замены масляных выключателей (2 шт.) на элегазовые с реконструкцией УРЗА (6 шт.), заменой разъединителей (7 шт.)</t>
  </si>
  <si>
    <t>N_00.0079.000079</t>
  </si>
  <si>
    <t>Реконструкция ПС 220 кВ Правобережная в части замены масляных выключателей (2 шт.) на элегазовые с реконструкцией УРЗА (6 шт.), заменой разъединителей (8 шт.)</t>
  </si>
  <si>
    <t>N_00.0080.000080</t>
  </si>
  <si>
    <t>Реконструкция ПС 220 кВ Татарская в части замены масляных выключателей (2 шт.) на элегазовые с реконструкцией УРЗА (6 шт.), заменой разъединителей (7 шт.)</t>
  </si>
  <si>
    <t>N_00.0081.000081</t>
  </si>
  <si>
    <t>Реконструкция ПС 220 кВ Тулинская в части замены масляного выключателя (1 шт.) на элегазовый с реконструкцией УРЗА (3 шт.), заменой разъединителей (4 шт.)</t>
  </si>
  <si>
    <t>N_00.0082.000082</t>
  </si>
  <si>
    <t>Реконструкция ПС 220 кВ Урожай в части замены масляных выключателей (2 шт.) на элегазовые с реконструкцией УРЗА (6 шт.), заменой разъединителей (7 шт.)</t>
  </si>
  <si>
    <t>N_00.0083.000083</t>
  </si>
  <si>
    <t>Реконструкция ПС 220 кВ Южная в части замены масляных выключателей (2 шт.) на элегазовые с реконструкцией УРЗА (6 шт.), заменой разъединителей (7 шт.)</t>
  </si>
  <si>
    <t>N_00.0084.000084</t>
  </si>
  <si>
    <t>Техническое перевооружение системы телемеханики и регистратора аварийных событий на ПС 220 кВ Чулымская</t>
  </si>
  <si>
    <t>N_00.0085.000085</t>
  </si>
  <si>
    <t>Реконструкция существующей ВЛ 220 кВ Восточная – Научная (254) в части замены существующих опор в пролете опор №45-51, 51-61 (8 опор)</t>
  </si>
  <si>
    <t>N_00.0077.000077</t>
  </si>
  <si>
    <t>Создание площадок по хранению масла на ПС 220 кВ АО «Электромагистраль» (8 шт.)</t>
  </si>
  <si>
    <t>Строительство вспомогательных объектов на ПС 220 кВ Восточная для организации складского хозяйства (Склад – 1 шт.), размещения автотранспорта (Гараж – 1 шт., на 25 машино-мест), (Гараж – 1 шт., на 5 машино-мест)</t>
  </si>
  <si>
    <t>Приобретение диагностического оборудования ПС (Шкаф сушильный - 1 шт.)</t>
  </si>
  <si>
    <t>N_00.0075.000075</t>
  </si>
  <si>
    <t>Год раскрытия информации: 2024 год</t>
  </si>
  <si>
    <t>Финансирование капитальных вложений 2024 года, млн. рублей (с НДС)</t>
  </si>
  <si>
    <t xml:space="preserve">Фактический объем финансирования капитальных вложений на  01.01.2024 года, млн. рублей 
(с НДС) </t>
  </si>
  <si>
    <t xml:space="preserve">Остаток финансирования капитальных вложений 
на  01.01.2024 года  в прогнозных ценах соответствующих лет,  млн. рублей (с НДС) </t>
  </si>
  <si>
    <t>O_00.0098.000098</t>
  </si>
  <si>
    <t xml:space="preserve">Оценка полной стоимости инвестиционного проекта  в прогнозных ценах соответствующих лет, млн. рублей (с НДС) </t>
  </si>
  <si>
    <t>Организация защиты корпоративного сервера в части перехода на новую версию Кибер Бэкап Расширенная редакция для платформы виртуализации</t>
  </si>
  <si>
    <t>Установка приборов учета и иного оборудования для технологического присоединения энергопринимающих устройств ООО «Новомет-НСК» опосредованно присоединяемых к сетям</t>
  </si>
  <si>
    <t>O_00.0099.000099</t>
  </si>
  <si>
    <t>Установка приборов учета и иного оборудования для технологического присоединения энергопринимающих устройств МКУ «Управление капитального строительства» опосредованно присоединяемых к сетям</t>
  </si>
  <si>
    <t>O_00.0100.000100</t>
  </si>
  <si>
    <t>O_00.0090.000090</t>
  </si>
  <si>
    <t>O_00.0091.000091</t>
  </si>
  <si>
    <t>O_00.0092.000092</t>
  </si>
  <si>
    <t>O_00.0093.000093</t>
  </si>
  <si>
    <t>O_00.0094.000094</t>
  </si>
  <si>
    <t>O_00.0095.000095</t>
  </si>
  <si>
    <t>O_00.0096.000096</t>
  </si>
  <si>
    <t>O_00.0097.000097</t>
  </si>
  <si>
    <t>Реконструкция ПС 220 кВ Восточная в части замены масляных выключателей 4 шт. (В-201, В-202, В-251, В-254) на элегазовые с реконструкцией УРЗА (12 шт.), заменой разъединителей (16 шт.)</t>
  </si>
  <si>
    <t>Реконструкция ПС 220 кВ Дружная в части замены масляных выключателей 4 шт. (В-241, В-242, В-220-1АТ, В-220-2АТ) на элегазовые с реконструкцией УРЗА (16 шт.), заменой разъединителей (16 шт.)</t>
  </si>
  <si>
    <t>Реконструкция ПС 220 кВ Правобережная в части замены масляного выключателя 4 шт.(ОВ-110, В-110-1АТ, В-110-2АТ, ШСВ-110) на элегазовый с реконструкцией УРЗА (12 шт.), заменой разъединителей (16 шт.)</t>
  </si>
  <si>
    <t>Реконструкция ПС 220 кВ Татарская в части замены масляных выключателей 4 шт. (1В-246, В-110-1Т, В-ТУ-2,В-110-2АТ) на элегазовые с реконструкцией УРЗА (11 шт.), заменой разъединителей (13 шт.)</t>
  </si>
  <si>
    <t>Реконструкция ПС 220 кВ Тулинская в части замены масляных выключателей 4 шт. (В-К-16, В-Ч-3, В-К-18, В-110-1АТ) на элегазовые с реконструкцией УРЗА (14 шт.), заменой разъединителей (16 шт.)</t>
  </si>
  <si>
    <t>Реконструкция ПС 220 кВ Урожай в части замены масляных выключателей 5 шт. (В-110-1АТ, В-110-2АТ, В-З-110, В-З-23, В-УК-1) на элегазовые с реконструкцией УРЗА (15 шт.), заменой разъединителей (20 шт.)</t>
  </si>
  <si>
    <t>Реконструкция ПС 220 кВ Чулымская в части замены масляных выключателей 5 шт. (ОВ-110, В-110-1АТ, В-110-2АТ, В-З-5, В-З-6) на элегазовые с реконструкцией УРЗА (12 шт.), заменой разъединителей (19 шт.)</t>
  </si>
  <si>
    <t>Реконструкция ПС 220 кВ Южная в части замены масляных выключателей 5 шт. (В-110-1АТ, В-110-2АТ, ШСВ-110, В-ЮМ-1, В-ЮМ-2) на элегазовые с реконструкцией УРЗА (12 шт.), заменой разъединителей (18 шт.)</t>
  </si>
  <si>
    <t>за III квартал  2024 года</t>
  </si>
  <si>
    <t xml:space="preserve">                                                                                                            Утвержденные плановые значения приведены в соответсвии с Приказом №181-НПА от 09.08.2024 "Об утверждении инвестиционной программы АО "Электромагистраль" на 2024-2029 годы"</t>
  </si>
  <si>
    <t>Отклонение обусловлено смещением срока поставки токопроводов с августа на сентябрь 2024 года (ПС 220 кВ Строительная), в связи с необходимостью корректировки РД</t>
  </si>
  <si>
    <t>Отклонение обусловлено наличием кредиторской задолженности, в связи с наличием встречной неустойки по срыву срока выполнения работ с 2023 года</t>
  </si>
  <si>
    <t>Отклонение обусловлено перераспредлением капитализируемых затрат по проектам</t>
  </si>
  <si>
    <t xml:space="preserve"> Отклонение обусловлено наличием кредиторской задолженности в связи с наличием встречной неустойки по срыву срока выполнения работ с 2023 года</t>
  </si>
  <si>
    <t>Отклонение обусловлено смещением срока выполнения работ по договору подряда, в связи с недобросовестью подрядчика</t>
  </si>
  <si>
    <t>Отклонение обусловлено отражением капитализируемых затрат по факту реализации проекта</t>
  </si>
  <si>
    <t>Отклонение обусловлено наличием экономии по факту исполнения работ хозяйственным способом при полном завершении проекта</t>
  </si>
  <si>
    <t>Отклонение обусловлено наличием экономии по факту исполнения договора и реализации проекта, при полном его завершении</t>
  </si>
  <si>
    <t>Отклонение обусловлено перераспределением капитализируемых затрат по проектам</t>
  </si>
  <si>
    <t>Отклонение обусловлено смещением срока выполнения работ в ячейке выключателя Б-2, в связи с длительностью срока комплектации оборудования иждивением подрядчика</t>
  </si>
  <si>
    <t xml:space="preserve">Отклонение обусловлено уточнением объёма принятых работ выполняемых хозяйственным способом </t>
  </si>
  <si>
    <t xml:space="preserve"> Отклонение обусловлено смещением срока выполнения СМР с учетом возможности вывода оборудования потребителей при реализации проекта хозяйственным способом</t>
  </si>
  <si>
    <t>Отклонение обусловлено поставкой давальческого оборудования</t>
  </si>
  <si>
    <t>Отклонение обусловлено условиями оплаты выполненных работ по договору</t>
  </si>
  <si>
    <t>Отклонение обусловлено смещением срока проведения закупочных процедур по давальческому оборудованию и как следствие смещение срока выдачи авансовых платежей, а также экономией по факту проведения закупочных процедур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</si>
</sst>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 _₽_-;\-* #,##0.00\ _₽_-;_-* &quot;-&quot;??\ _₽_-;_-@_-"/>
    <numFmt numFmtId="165" formatCode="_-* #,##0.00_р_._-;\-* #,##0.00_р_._-;_-* &quot;-&quot;??_р_._-;_-@_-"/>
    <numFmt numFmtId="166" formatCode="#,##0_ ;\-#,##0\ "/>
    <numFmt numFmtId="167" formatCode="_-* #,##0.00\ _р_._-;\-* #,##0.00\ _р_._-;_-* &quot;-&quot;??\ _р_._-;_-@_-"/>
    <numFmt numFmtId="168" formatCode="_-* #,##0.0\ _₽_-;\-* #,##0.0\ _₽_-;_-* &quot;-&quot;??\ _₽_-;_-@_-"/>
    <numFmt numFmtId="169" formatCode="_-* #,##0.0000000000000000\ _₽_-;\-* #,##0.0000000000000000\ _₽_-;_-* &quot;-&quot;??\ _₽_-;_-@_-"/>
    <numFmt numFmtId="170" formatCode="_-* #,##0.0000000000000000000000\ _₽_-;\-* #,##0.0000000000000000000000\ _₽_-;_-* &quot;-&quot;??\ _₽_-;_-@_-"/>
    <numFmt numFmtId="171" formatCode="_-* #,##0.0000000000\ _₽_-;\-* #,##0.0000000000\ _₽_-;_-* &quot;-&quot;??????????\ _₽_-;_-@_-"/>
    <numFmt numFmtId="172" formatCode="#,##0;\-#,##0;\-"/>
  </numFmts>
  <fonts count="32" x14ac:knownFonts="1">
    <font>
      <sz val="12"/>
      <name val="Times New Roman"/>
      <charset val="204"/>
    </font>
    <font>
      <sz val="11"/>
      <color theme="1"/>
      <name val="Calibri"/>
      <family val="2"/>
      <charset val="204"/>
      <scheme val="minor"/>
    </font>
    <font>
      <sz val="12"/>
      <name val="Times New Roman"/>
      <family val="1"/>
      <charset val="204"/>
    </font>
    <font>
      <sz val="11"/>
      <color theme="1"/>
      <name val="Calibri"/>
      <family val="2"/>
      <scheme val="minor"/>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Times New Roman"/>
      <family val="1"/>
      <charset val="204"/>
    </font>
    <font>
      <sz val="14"/>
      <name val="Times New Roman"/>
      <family val="1"/>
      <charset val="204"/>
    </font>
    <font>
      <u/>
      <sz val="14"/>
      <name val="Times New Roman"/>
      <family val="1"/>
      <charset val="204"/>
    </font>
    <font>
      <b/>
      <sz val="12"/>
      <name val="Times New Roman"/>
      <family val="1"/>
      <charset val="204"/>
    </font>
    <font>
      <sz val="10"/>
      <name val="Arial Cyr"/>
    </font>
    <font>
      <sz val="12"/>
      <color rgb="FF000000"/>
      <name val="Times New Roman"/>
      <family val="1"/>
      <charset val="204"/>
    </font>
  </fonts>
  <fills count="30">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hair">
        <color auto="1"/>
      </left>
      <right style="hair">
        <color auto="1"/>
      </right>
      <top style="hair">
        <color auto="1"/>
      </top>
      <bottom style="hair">
        <color auto="1"/>
      </bottom>
      <diagonal/>
    </border>
    <border>
      <left style="thin">
        <color rgb="FF000000"/>
      </left>
      <right style="thin">
        <color rgb="FF000000"/>
      </right>
      <top style="thin">
        <color rgb="FF000000"/>
      </top>
      <bottom style="thin">
        <color rgb="FF000000"/>
      </bottom>
      <diagonal/>
    </border>
  </borders>
  <cellStyleXfs count="582">
    <xf numFmtId="0" fontId="0" fillId="0" borderId="0"/>
    <xf numFmtId="164" fontId="2" fillId="0" borderId="0" applyFont="0" applyFill="0" applyBorder="0" applyAlignment="0" applyProtection="0"/>
    <xf numFmtId="0" fontId="2" fillId="0" borderId="0"/>
    <xf numFmtId="0" fontId="3" fillId="0" borderId="0"/>
    <xf numFmtId="165" fontId="1" fillId="0" borderId="0" applyFont="0" applyFill="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7" borderId="0" applyNumberFormat="0" applyBorder="0" applyAlignment="0" applyProtection="0"/>
    <xf numFmtId="0" fontId="5" fillId="18"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6" fillId="0" borderId="0"/>
    <xf numFmtId="0" fontId="5"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25" borderId="0" applyNumberFormat="0" applyBorder="0" applyAlignment="0" applyProtection="0"/>
    <xf numFmtId="0" fontId="7" fillId="13" borderId="9" applyNumberFormat="0" applyAlignment="0" applyProtection="0"/>
    <xf numFmtId="0" fontId="8" fillId="26" borderId="10" applyNumberFormat="0" applyAlignment="0" applyProtection="0"/>
    <xf numFmtId="0" fontId="9" fillId="26" borderId="9" applyNumberFormat="0" applyAlignment="0" applyProtection="0"/>
    <xf numFmtId="0" fontId="10" fillId="0" borderId="11" applyNumberFormat="0" applyFill="0" applyAlignment="0" applyProtection="0"/>
    <xf numFmtId="0" fontId="11" fillId="0" borderId="12" applyNumberFormat="0" applyFill="0" applyAlignment="0" applyProtection="0"/>
    <xf numFmtId="0" fontId="12" fillId="0" borderId="13" applyNumberFormat="0" applyFill="0" applyAlignment="0" applyProtection="0"/>
    <xf numFmtId="0" fontId="12" fillId="0" borderId="0" applyNumberFormat="0" applyFill="0" applyBorder="0" applyAlignment="0" applyProtection="0"/>
    <xf numFmtId="0" fontId="13" fillId="0" borderId="14" applyNumberFormat="0" applyFill="0" applyAlignment="0" applyProtection="0"/>
    <xf numFmtId="0" fontId="14" fillId="27" borderId="15" applyNumberFormat="0" applyAlignment="0" applyProtection="0"/>
    <xf numFmtId="0" fontId="15" fillId="0" borderId="0" applyNumberFormat="0" applyFill="0" applyBorder="0" applyAlignment="0" applyProtection="0"/>
    <xf numFmtId="0" fontId="16" fillId="28" borderId="0" applyNumberFormat="0" applyBorder="0" applyAlignment="0" applyProtection="0"/>
    <xf numFmtId="0" fontId="2" fillId="0" borderId="0"/>
    <xf numFmtId="0" fontId="17" fillId="0" borderId="0"/>
    <xf numFmtId="0" fontId="18" fillId="0" borderId="0"/>
    <xf numFmtId="0" fontId="18" fillId="0" borderId="0"/>
    <xf numFmtId="0" fontId="2" fillId="0" borderId="0"/>
    <xf numFmtId="0" fontId="17" fillId="0" borderId="0"/>
    <xf numFmtId="0" fontId="2" fillId="0" borderId="0"/>
    <xf numFmtId="0" fontId="19" fillId="0" borderId="0"/>
    <xf numFmtId="0" fontId="2"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0" fillId="9" borderId="0" applyNumberFormat="0" applyBorder="0" applyAlignment="0" applyProtection="0"/>
    <xf numFmtId="0" fontId="21" fillId="0" borderId="0" applyNumberFormat="0" applyFill="0" applyBorder="0" applyAlignment="0" applyProtection="0"/>
    <xf numFmtId="0" fontId="4" fillId="29" borderId="16" applyNumberFormat="0" applyFont="0" applyAlignment="0" applyProtection="0"/>
    <xf numFmtId="9" fontId="17" fillId="0" borderId="0" applyFont="0" applyFill="0" applyBorder="0" applyAlignment="0" applyProtection="0"/>
    <xf numFmtId="9" fontId="2" fillId="0" borderId="0" applyFont="0" applyFill="0" applyBorder="0" applyAlignment="0" applyProtection="0"/>
    <xf numFmtId="0" fontId="22" fillId="0" borderId="17" applyNumberFormat="0" applyFill="0" applyAlignment="0" applyProtection="0"/>
    <xf numFmtId="0" fontId="23" fillId="0" borderId="0"/>
    <xf numFmtId="0" fontId="24" fillId="0" borderId="0" applyNumberForma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6" fontId="17"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0" fontId="25" fillId="10" borderId="0" applyNumberFormat="0" applyBorder="0" applyAlignment="0" applyProtection="0"/>
    <xf numFmtId="165" fontId="30" fillId="0" borderId="0" applyFont="0" applyFill="0" applyBorder="0" applyAlignment="0" applyProtection="0"/>
  </cellStyleXfs>
  <cellXfs count="75">
    <xf numFmtId="0" fontId="0" fillId="0" borderId="0" xfId="0"/>
    <xf numFmtId="0" fontId="2" fillId="0" borderId="0" xfId="2" applyFont="1"/>
    <xf numFmtId="0" fontId="2" fillId="2" borderId="0" xfId="2" applyFont="1" applyFill="1"/>
    <xf numFmtId="0" fontId="27" fillId="0" borderId="0" xfId="2" applyFont="1" applyAlignment="1">
      <alignment horizontal="right" vertical="center"/>
    </xf>
    <xf numFmtId="170" fontId="2" fillId="0" borderId="0" xfId="2" applyNumberFormat="1" applyFont="1"/>
    <xf numFmtId="164" fontId="2" fillId="0" borderId="0" xfId="2" applyNumberFormat="1" applyFont="1"/>
    <xf numFmtId="168" fontId="2" fillId="0" borderId="0" xfId="2" applyNumberFormat="1" applyFont="1"/>
    <xf numFmtId="0" fontId="27" fillId="0" borderId="0" xfId="2" applyFont="1" applyAlignment="1">
      <alignment horizontal="right"/>
    </xf>
    <xf numFmtId="169" fontId="2" fillId="0" borderId="0" xfId="2" applyNumberFormat="1" applyFont="1"/>
    <xf numFmtId="0" fontId="2" fillId="0" borderId="0" xfId="2" applyFont="1" applyBorder="1"/>
    <xf numFmtId="0" fontId="27" fillId="0" borderId="0" xfId="2" applyFont="1" applyFill="1" applyBorder="1" applyAlignment="1">
      <alignment horizontal="center"/>
    </xf>
    <xf numFmtId="0" fontId="2" fillId="0" borderId="0" xfId="3" applyFont="1" applyAlignment="1">
      <alignment horizontal="center" vertical="center"/>
    </xf>
    <xf numFmtId="0" fontId="2" fillId="0" borderId="2" xfId="2" applyFont="1" applyFill="1" applyBorder="1" applyAlignment="1">
      <alignment horizontal="center" vertical="center" wrapText="1"/>
    </xf>
    <xf numFmtId="0" fontId="2" fillId="2" borderId="2" xfId="2" applyFont="1" applyFill="1" applyBorder="1" applyAlignment="1">
      <alignment horizontal="center" vertical="center" wrapText="1"/>
    </xf>
    <xf numFmtId="49" fontId="29" fillId="3" borderId="2" xfId="3" applyNumberFormat="1" applyFont="1" applyFill="1" applyBorder="1" applyAlignment="1">
      <alignment horizontal="center" vertical="center"/>
    </xf>
    <xf numFmtId="0" fontId="29" fillId="3" borderId="2" xfId="3" applyFont="1" applyFill="1" applyBorder="1" applyAlignment="1">
      <alignment horizontal="left" vertical="center" wrapText="1"/>
    </xf>
    <xf numFmtId="0" fontId="29" fillId="3" borderId="2" xfId="2" applyFont="1" applyFill="1" applyBorder="1" applyAlignment="1">
      <alignment horizontal="center" vertical="center"/>
    </xf>
    <xf numFmtId="164" fontId="29" fillId="3" borderId="2" xfId="1" applyFont="1" applyFill="1" applyBorder="1" applyAlignment="1">
      <alignment horizontal="center" vertical="center"/>
    </xf>
    <xf numFmtId="49" fontId="29" fillId="3" borderId="2" xfId="1" applyNumberFormat="1" applyFont="1" applyFill="1" applyBorder="1" applyAlignment="1">
      <alignment horizontal="left" vertical="center" wrapText="1"/>
    </xf>
    <xf numFmtId="49" fontId="29" fillId="4" borderId="2" xfId="3" applyNumberFormat="1" applyFont="1" applyFill="1" applyBorder="1" applyAlignment="1">
      <alignment horizontal="center" vertical="center"/>
    </xf>
    <xf numFmtId="0" fontId="29" fillId="4" borderId="2" xfId="3" applyFont="1" applyFill="1" applyBorder="1" applyAlignment="1">
      <alignment horizontal="left" vertical="center" wrapText="1"/>
    </xf>
    <xf numFmtId="0" fontId="29" fillId="4" borderId="2" xfId="2" applyFont="1" applyFill="1" applyBorder="1" applyAlignment="1">
      <alignment horizontal="center" vertical="center"/>
    </xf>
    <xf numFmtId="164" fontId="29" fillId="4" borderId="2" xfId="1" applyFont="1" applyFill="1" applyBorder="1" applyAlignment="1">
      <alignment horizontal="center" vertical="center"/>
    </xf>
    <xf numFmtId="49" fontId="29" fillId="4" borderId="2" xfId="1" applyNumberFormat="1" applyFont="1" applyFill="1" applyBorder="1" applyAlignment="1">
      <alignment horizontal="left" vertical="center" wrapText="1"/>
    </xf>
    <xf numFmtId="49" fontId="29" fillId="5" borderId="2" xfId="3" applyNumberFormat="1" applyFont="1" applyFill="1" applyBorder="1" applyAlignment="1">
      <alignment horizontal="center" vertical="center"/>
    </xf>
    <xf numFmtId="0" fontId="29" fillId="5" borderId="2" xfId="3" applyFont="1" applyFill="1" applyBorder="1" applyAlignment="1">
      <alignment horizontal="left" vertical="center" wrapText="1"/>
    </xf>
    <xf numFmtId="0" fontId="29" fillId="5" borderId="2" xfId="2" applyFont="1" applyFill="1" applyBorder="1" applyAlignment="1">
      <alignment horizontal="center" vertical="center"/>
    </xf>
    <xf numFmtId="164" fontId="29" fillId="5" borderId="2" xfId="1" applyFont="1" applyFill="1" applyBorder="1" applyAlignment="1">
      <alignment horizontal="center" vertical="center"/>
    </xf>
    <xf numFmtId="49" fontId="29" fillId="5" borderId="2" xfId="1" applyNumberFormat="1" applyFont="1" applyFill="1" applyBorder="1" applyAlignment="1">
      <alignment horizontal="left" vertical="center" wrapText="1"/>
    </xf>
    <xf numFmtId="49" fontId="29" fillId="6" borderId="2" xfId="3" applyNumberFormat="1" applyFont="1" applyFill="1" applyBorder="1" applyAlignment="1">
      <alignment horizontal="center" vertical="center"/>
    </xf>
    <xf numFmtId="0" fontId="29" fillId="6" borderId="2" xfId="3" applyFont="1" applyFill="1" applyBorder="1" applyAlignment="1">
      <alignment horizontal="left" vertical="center" wrapText="1"/>
    </xf>
    <xf numFmtId="0" fontId="29" fillId="6" borderId="2" xfId="2" applyFont="1" applyFill="1" applyBorder="1" applyAlignment="1">
      <alignment horizontal="center" vertical="center"/>
    </xf>
    <xf numFmtId="164" fontId="29" fillId="6" borderId="2" xfId="1" applyFont="1" applyFill="1" applyBorder="1" applyAlignment="1">
      <alignment horizontal="center" vertical="center"/>
    </xf>
    <xf numFmtId="49" fontId="29" fillId="6" borderId="2" xfId="1" applyNumberFormat="1" applyFont="1" applyFill="1" applyBorder="1" applyAlignment="1">
      <alignment horizontal="left" vertical="center" wrapText="1"/>
    </xf>
    <xf numFmtId="49" fontId="29" fillId="7" borderId="2" xfId="3" applyNumberFormat="1" applyFont="1" applyFill="1" applyBorder="1" applyAlignment="1">
      <alignment horizontal="center" vertical="center"/>
    </xf>
    <xf numFmtId="0" fontId="29" fillId="7" borderId="2" xfId="3" applyFont="1" applyFill="1" applyBorder="1" applyAlignment="1">
      <alignment horizontal="left" vertical="center" wrapText="1"/>
    </xf>
    <xf numFmtId="0" fontId="29" fillId="7" borderId="2" xfId="2" applyFont="1" applyFill="1" applyBorder="1" applyAlignment="1">
      <alignment horizontal="center" vertical="center"/>
    </xf>
    <xf numFmtId="164" fontId="29" fillId="7" borderId="2" xfId="1" applyFont="1" applyFill="1" applyBorder="1" applyAlignment="1">
      <alignment horizontal="center" vertical="center"/>
    </xf>
    <xf numFmtId="49" fontId="29" fillId="7" borderId="2" xfId="1" applyNumberFormat="1" applyFont="1" applyFill="1" applyBorder="1" applyAlignment="1">
      <alignment horizontal="left" vertical="center" wrapText="1"/>
    </xf>
    <xf numFmtId="49" fontId="29" fillId="0" borderId="2" xfId="3" applyNumberFormat="1" applyFont="1" applyFill="1" applyBorder="1" applyAlignment="1">
      <alignment horizontal="center" vertical="center"/>
    </xf>
    <xf numFmtId="0" fontId="29" fillId="0" borderId="2" xfId="3" applyFont="1" applyFill="1" applyBorder="1" applyAlignment="1">
      <alignment horizontal="left" vertical="center" wrapText="1"/>
    </xf>
    <xf numFmtId="0" fontId="29" fillId="0" borderId="2" xfId="2" applyFont="1" applyBorder="1" applyAlignment="1">
      <alignment horizontal="center" vertical="center"/>
    </xf>
    <xf numFmtId="164" fontId="29" fillId="0" borderId="2" xfId="1" applyFont="1" applyBorder="1" applyAlignment="1">
      <alignment horizontal="center" vertical="center"/>
    </xf>
    <xf numFmtId="49" fontId="29" fillId="0" borderId="2" xfId="1" applyNumberFormat="1" applyFont="1" applyBorder="1" applyAlignment="1">
      <alignment horizontal="left" vertical="center" wrapText="1"/>
    </xf>
    <xf numFmtId="49" fontId="2" fillId="0" borderId="2" xfId="3" applyNumberFormat="1" applyFont="1" applyFill="1" applyBorder="1" applyAlignment="1">
      <alignment horizontal="center" vertical="center"/>
    </xf>
    <xf numFmtId="0" fontId="2" fillId="0" borderId="2" xfId="3" applyFont="1" applyFill="1" applyBorder="1" applyAlignment="1">
      <alignment horizontal="left" vertical="center" wrapText="1"/>
    </xf>
    <xf numFmtId="0" fontId="2" fillId="0" borderId="2" xfId="3" applyFont="1" applyFill="1" applyBorder="1" applyAlignment="1">
      <alignment horizontal="center" vertical="center"/>
    </xf>
    <xf numFmtId="164" fontId="2" fillId="0" borderId="2" xfId="1" applyFont="1" applyFill="1" applyBorder="1" applyAlignment="1">
      <alignment horizontal="center" vertical="center"/>
    </xf>
    <xf numFmtId="0" fontId="2" fillId="0" borderId="2" xfId="2" applyFont="1" applyBorder="1" applyAlignment="1">
      <alignment horizontal="center" vertical="center"/>
    </xf>
    <xf numFmtId="164" fontId="29" fillId="3" borderId="2" xfId="1" applyNumberFormat="1" applyFont="1" applyFill="1" applyBorder="1" applyAlignment="1">
      <alignment horizontal="center" vertical="center"/>
    </xf>
    <xf numFmtId="0" fontId="27" fillId="0" borderId="0" xfId="2" applyFont="1" applyFill="1" applyBorder="1" applyAlignment="1">
      <alignment horizontal="center"/>
    </xf>
    <xf numFmtId="0" fontId="2" fillId="0" borderId="0" xfId="3" applyFont="1" applyAlignment="1">
      <alignment horizontal="center" vertical="center"/>
    </xf>
    <xf numFmtId="171" fontId="2" fillId="0" borderId="0" xfId="2" applyNumberFormat="1" applyFont="1"/>
    <xf numFmtId="164" fontId="2" fillId="0" borderId="0" xfId="3" applyNumberFormat="1" applyFont="1" applyAlignment="1">
      <alignment horizontal="center" vertical="center"/>
    </xf>
    <xf numFmtId="4" fontId="2" fillId="0" borderId="0" xfId="2" applyNumberFormat="1" applyFont="1"/>
    <xf numFmtId="172" fontId="0" fillId="0" borderId="18" xfId="0" applyNumberFormat="1" applyBorder="1" applyAlignment="1">
      <alignment wrapText="1"/>
    </xf>
    <xf numFmtId="164" fontId="2" fillId="0" borderId="2" xfId="1" applyFont="1" applyFill="1" applyBorder="1" applyAlignment="1">
      <alignment horizontal="left" vertical="center" wrapText="1"/>
    </xf>
    <xf numFmtId="164" fontId="2" fillId="0" borderId="2" xfId="1" applyNumberFormat="1" applyFont="1" applyFill="1" applyBorder="1" applyAlignment="1">
      <alignment horizontal="center" vertical="center"/>
    </xf>
    <xf numFmtId="164" fontId="27" fillId="0" borderId="0" xfId="2" applyNumberFormat="1" applyFont="1" applyFill="1" applyBorder="1" applyAlignment="1">
      <alignment horizontal="center"/>
    </xf>
    <xf numFmtId="0" fontId="2" fillId="0" borderId="2" xfId="2" applyFont="1" applyFill="1" applyBorder="1" applyAlignment="1">
      <alignment horizontal="center" vertical="center" wrapText="1"/>
    </xf>
    <xf numFmtId="0" fontId="2" fillId="0" borderId="4" xfId="2" applyFont="1" applyFill="1" applyBorder="1" applyAlignment="1">
      <alignment horizontal="center" vertical="center" wrapText="1"/>
    </xf>
    <xf numFmtId="0" fontId="2" fillId="0" borderId="6" xfId="2" applyFont="1" applyFill="1" applyBorder="1" applyAlignment="1">
      <alignment horizontal="center" vertical="center" wrapText="1"/>
    </xf>
    <xf numFmtId="0" fontId="2" fillId="2" borderId="3" xfId="2" applyFont="1" applyFill="1" applyBorder="1" applyAlignment="1">
      <alignment horizontal="center" vertical="center" wrapText="1"/>
    </xf>
    <xf numFmtId="0" fontId="2" fillId="2" borderId="7" xfId="2" applyFont="1" applyFill="1" applyBorder="1" applyAlignment="1">
      <alignment horizontal="center" vertical="center" wrapText="1"/>
    </xf>
    <xf numFmtId="0" fontId="2" fillId="2" borderId="8" xfId="2" applyFont="1" applyFill="1" applyBorder="1" applyAlignment="1">
      <alignment horizontal="center" vertical="center" wrapText="1"/>
    </xf>
    <xf numFmtId="0" fontId="2" fillId="0" borderId="5" xfId="2" applyFont="1" applyFill="1" applyBorder="1" applyAlignment="1">
      <alignment horizontal="center" vertical="center" wrapText="1"/>
    </xf>
    <xf numFmtId="0" fontId="27" fillId="0" borderId="0" xfId="2" applyFont="1" applyFill="1" applyBorder="1" applyAlignment="1">
      <alignment horizontal="center"/>
    </xf>
    <xf numFmtId="0" fontId="27" fillId="0" borderId="0" xfId="2" applyFont="1" applyFill="1" applyAlignment="1">
      <alignment horizontal="center" wrapText="1"/>
    </xf>
    <xf numFmtId="0" fontId="2" fillId="0" borderId="0" xfId="3" applyFont="1" applyAlignment="1">
      <alignment horizontal="center" vertical="center"/>
    </xf>
    <xf numFmtId="0" fontId="27" fillId="0" borderId="0" xfId="0" applyFont="1" applyFill="1" applyAlignment="1">
      <alignment horizontal="center"/>
    </xf>
    <xf numFmtId="0" fontId="27" fillId="0" borderId="1" xfId="2" applyFont="1" applyFill="1" applyBorder="1" applyAlignment="1">
      <alignment horizontal="center"/>
    </xf>
    <xf numFmtId="0" fontId="27" fillId="0" borderId="0" xfId="3" applyFont="1" applyFill="1" applyAlignment="1">
      <alignment horizontal="center" vertical="center"/>
    </xf>
    <xf numFmtId="164" fontId="2" fillId="0" borderId="0" xfId="1" applyFont="1" applyFill="1"/>
    <xf numFmtId="164" fontId="2" fillId="0" borderId="2" xfId="1" applyFont="1" applyFill="1" applyBorder="1" applyAlignment="1">
      <alignment horizontal="center" vertical="center" wrapText="1"/>
    </xf>
    <xf numFmtId="0" fontId="31" fillId="0" borderId="19" xfId="0" applyFont="1" applyFill="1" applyBorder="1" applyAlignment="1">
      <alignment horizontal="center" vertical="center" wrapText="1"/>
    </xf>
  </cellXfs>
  <cellStyles count="582">
    <cellStyle name="20% - Акцент1 2" xfId="5"/>
    <cellStyle name="20% - Акцент2 2" xfId="6"/>
    <cellStyle name="20% - Акцент3 2" xfId="7"/>
    <cellStyle name="20% - Акцент4 2" xfId="8"/>
    <cellStyle name="20% - Акцент5 2" xfId="9"/>
    <cellStyle name="20% - Акцент6 2" xfId="10"/>
    <cellStyle name="40% - Акцент1 2" xfId="11"/>
    <cellStyle name="40% - Акцент2 2" xfId="12"/>
    <cellStyle name="40% - Акцент3 2" xfId="13"/>
    <cellStyle name="40% - Акцент4 2" xfId="14"/>
    <cellStyle name="40% - Акцент5 2" xfId="15"/>
    <cellStyle name="40% - Акцент6 2" xfId="16"/>
    <cellStyle name="60% - Акцент1 2" xfId="17"/>
    <cellStyle name="60% - Акцент2 2" xfId="18"/>
    <cellStyle name="60% - Акцент3 2" xfId="19"/>
    <cellStyle name="60% - Акцент4 2" xfId="20"/>
    <cellStyle name="60% - Акцент5 2" xfId="21"/>
    <cellStyle name="60% - Акцент6 2" xfId="22"/>
    <cellStyle name="Normal 2" xfId="23"/>
    <cellStyle name="Акцент1 2" xfId="24"/>
    <cellStyle name="Акцент2 2" xfId="25"/>
    <cellStyle name="Акцент3 2" xfId="26"/>
    <cellStyle name="Акцент4 2" xfId="27"/>
    <cellStyle name="Акцент5 2" xfId="28"/>
    <cellStyle name="Акцент6 2" xfId="29"/>
    <cellStyle name="Ввод  2" xfId="30"/>
    <cellStyle name="Вывод 2" xfId="31"/>
    <cellStyle name="Вычисление 2" xfId="32"/>
    <cellStyle name="Заголовок 1 2" xfId="33"/>
    <cellStyle name="Заголовок 2 2" xfId="34"/>
    <cellStyle name="Заголовок 3 2" xfId="35"/>
    <cellStyle name="Заголовок 4 2" xfId="36"/>
    <cellStyle name="Итог 2" xfId="37"/>
    <cellStyle name="Контрольная ячейка 2" xfId="38"/>
    <cellStyle name="Название 2" xfId="39"/>
    <cellStyle name="Нейтральный 2" xfId="40"/>
    <cellStyle name="Обычный" xfId="0" builtinId="0"/>
    <cellStyle name="Обычный 10" xfId="41"/>
    <cellStyle name="Обычный 12 2" xfId="42"/>
    <cellStyle name="Обычный 2" xfId="43"/>
    <cellStyle name="Обычный 2 26 2" xfId="44"/>
    <cellStyle name="Обычный 3" xfId="2"/>
    <cellStyle name="Обычный 3 2" xfId="45"/>
    <cellStyle name="Обычный 3 2 2 2" xfId="46"/>
    <cellStyle name="Обычный 3 21" xfId="47"/>
    <cellStyle name="Обычный 4" xfId="48"/>
    <cellStyle name="Обычный 4 2" xfId="49"/>
    <cellStyle name="Обычный 5" xfId="50"/>
    <cellStyle name="Обычный 6" xfId="51"/>
    <cellStyle name="Обычный 6 10" xfId="52"/>
    <cellStyle name="Обычный 6 11" xfId="53"/>
    <cellStyle name="Обычный 6 2" xfId="54"/>
    <cellStyle name="Обычный 6 2 10" xfId="55"/>
    <cellStyle name="Обычный 6 2 11" xfId="56"/>
    <cellStyle name="Обычный 6 2 12" xfId="57"/>
    <cellStyle name="Обычный 6 2 2" xfId="58"/>
    <cellStyle name="Обычный 6 2 2 10" xfId="59"/>
    <cellStyle name="Обычный 6 2 2 11" xfId="60"/>
    <cellStyle name="Обычный 6 2 2 2" xfId="61"/>
    <cellStyle name="Обычный 6 2 2 2 2" xfId="62"/>
    <cellStyle name="Обычный 6 2 2 2 2 2" xfId="63"/>
    <cellStyle name="Обычный 6 2 2 2 2 2 2" xfId="64"/>
    <cellStyle name="Обычный 6 2 2 2 2 2 2 2" xfId="65"/>
    <cellStyle name="Обычный 6 2 2 2 2 2 2 3" xfId="66"/>
    <cellStyle name="Обычный 6 2 2 2 2 2 3" xfId="67"/>
    <cellStyle name="Обычный 6 2 2 2 2 2 3 2" xfId="68"/>
    <cellStyle name="Обычный 6 2 2 2 2 2 3 3" xfId="69"/>
    <cellStyle name="Обычный 6 2 2 2 2 2 4" xfId="70"/>
    <cellStyle name="Обычный 6 2 2 2 2 2 5" xfId="71"/>
    <cellStyle name="Обычный 6 2 2 2 2 3" xfId="72"/>
    <cellStyle name="Обычный 6 2 2 2 2 3 2" xfId="73"/>
    <cellStyle name="Обычный 6 2 2 2 2 3 3" xfId="74"/>
    <cellStyle name="Обычный 6 2 2 2 2 4" xfId="75"/>
    <cellStyle name="Обычный 6 2 2 2 2 4 2" xfId="76"/>
    <cellStyle name="Обычный 6 2 2 2 2 4 3" xfId="77"/>
    <cellStyle name="Обычный 6 2 2 2 2 5" xfId="78"/>
    <cellStyle name="Обычный 6 2 2 2 2 6" xfId="79"/>
    <cellStyle name="Обычный 6 2 2 2 3" xfId="80"/>
    <cellStyle name="Обычный 6 2 2 2 3 2" xfId="81"/>
    <cellStyle name="Обычный 6 2 2 2 3 2 2" xfId="82"/>
    <cellStyle name="Обычный 6 2 2 2 3 2 3" xfId="83"/>
    <cellStyle name="Обычный 6 2 2 2 3 3" xfId="84"/>
    <cellStyle name="Обычный 6 2 2 2 3 3 2" xfId="85"/>
    <cellStyle name="Обычный 6 2 2 2 3 3 3" xfId="86"/>
    <cellStyle name="Обычный 6 2 2 2 3 4" xfId="87"/>
    <cellStyle name="Обычный 6 2 2 2 3 5" xfId="88"/>
    <cellStyle name="Обычный 6 2 2 2 4" xfId="89"/>
    <cellStyle name="Обычный 6 2 2 2 4 2" xfId="90"/>
    <cellStyle name="Обычный 6 2 2 2 4 3" xfId="91"/>
    <cellStyle name="Обычный 6 2 2 2 5" xfId="92"/>
    <cellStyle name="Обычный 6 2 2 2 5 2" xfId="93"/>
    <cellStyle name="Обычный 6 2 2 2 5 3" xfId="94"/>
    <cellStyle name="Обычный 6 2 2 2 6" xfId="95"/>
    <cellStyle name="Обычный 6 2 2 2 7" xfId="96"/>
    <cellStyle name="Обычный 6 2 2 3" xfId="97"/>
    <cellStyle name="Обычный 6 2 2 3 2" xfId="98"/>
    <cellStyle name="Обычный 6 2 2 3 2 2" xfId="99"/>
    <cellStyle name="Обычный 6 2 2 3 2 2 2" xfId="100"/>
    <cellStyle name="Обычный 6 2 2 3 2 2 3" xfId="101"/>
    <cellStyle name="Обычный 6 2 2 3 2 3" xfId="102"/>
    <cellStyle name="Обычный 6 2 2 3 2 3 2" xfId="103"/>
    <cellStyle name="Обычный 6 2 2 3 2 3 3" xfId="104"/>
    <cellStyle name="Обычный 6 2 2 3 2 4" xfId="105"/>
    <cellStyle name="Обычный 6 2 2 3 2 5" xfId="106"/>
    <cellStyle name="Обычный 6 2 2 3 3" xfId="107"/>
    <cellStyle name="Обычный 6 2 2 3 3 2" xfId="108"/>
    <cellStyle name="Обычный 6 2 2 3 3 3" xfId="109"/>
    <cellStyle name="Обычный 6 2 2 3 4" xfId="110"/>
    <cellStyle name="Обычный 6 2 2 3 4 2" xfId="111"/>
    <cellStyle name="Обычный 6 2 2 3 4 3" xfId="112"/>
    <cellStyle name="Обычный 6 2 2 3 5" xfId="113"/>
    <cellStyle name="Обычный 6 2 2 3 6" xfId="114"/>
    <cellStyle name="Обычный 6 2 2 4" xfId="115"/>
    <cellStyle name="Обычный 6 2 2 4 2" xfId="116"/>
    <cellStyle name="Обычный 6 2 2 4 2 2" xfId="117"/>
    <cellStyle name="Обычный 6 2 2 4 2 2 2" xfId="118"/>
    <cellStyle name="Обычный 6 2 2 4 2 2 3" xfId="119"/>
    <cellStyle name="Обычный 6 2 2 4 2 3" xfId="120"/>
    <cellStyle name="Обычный 6 2 2 4 2 3 2" xfId="121"/>
    <cellStyle name="Обычный 6 2 2 4 2 3 3" xfId="122"/>
    <cellStyle name="Обычный 6 2 2 4 2 4" xfId="123"/>
    <cellStyle name="Обычный 6 2 2 4 2 5" xfId="124"/>
    <cellStyle name="Обычный 6 2 2 4 3" xfId="125"/>
    <cellStyle name="Обычный 6 2 2 4 3 2" xfId="126"/>
    <cellStyle name="Обычный 6 2 2 4 3 3" xfId="127"/>
    <cellStyle name="Обычный 6 2 2 4 4" xfId="128"/>
    <cellStyle name="Обычный 6 2 2 4 4 2" xfId="129"/>
    <cellStyle name="Обычный 6 2 2 4 4 3" xfId="130"/>
    <cellStyle name="Обычный 6 2 2 4 5" xfId="131"/>
    <cellStyle name="Обычный 6 2 2 4 6" xfId="132"/>
    <cellStyle name="Обычный 6 2 2 5" xfId="133"/>
    <cellStyle name="Обычный 6 2 2 5 2" xfId="134"/>
    <cellStyle name="Обычный 6 2 2 5 2 2" xfId="135"/>
    <cellStyle name="Обычный 6 2 2 5 2 3" xfId="136"/>
    <cellStyle name="Обычный 6 2 2 5 3" xfId="137"/>
    <cellStyle name="Обычный 6 2 2 5 3 2" xfId="138"/>
    <cellStyle name="Обычный 6 2 2 5 3 3" xfId="139"/>
    <cellStyle name="Обычный 6 2 2 5 4" xfId="140"/>
    <cellStyle name="Обычный 6 2 2 5 5" xfId="141"/>
    <cellStyle name="Обычный 6 2 2 6" xfId="142"/>
    <cellStyle name="Обычный 6 2 2 6 2" xfId="143"/>
    <cellStyle name="Обычный 6 2 2 6 3" xfId="144"/>
    <cellStyle name="Обычный 6 2 2 7" xfId="145"/>
    <cellStyle name="Обычный 6 2 2 7 2" xfId="146"/>
    <cellStyle name="Обычный 6 2 2 7 3" xfId="147"/>
    <cellStyle name="Обычный 6 2 2 8" xfId="148"/>
    <cellStyle name="Обычный 6 2 2 8 2" xfId="149"/>
    <cellStyle name="Обычный 6 2 2 8 3" xfId="150"/>
    <cellStyle name="Обычный 6 2 2 9" xfId="151"/>
    <cellStyle name="Обычный 6 2 3" xfId="152"/>
    <cellStyle name="Обычный 6 2 3 10" xfId="153"/>
    <cellStyle name="Обычный 6 2 3 11" xfId="154"/>
    <cellStyle name="Обычный 6 2 3 2" xfId="155"/>
    <cellStyle name="Обычный 6 2 3 2 2" xfId="156"/>
    <cellStyle name="Обычный 6 2 3 2 2 2" xfId="157"/>
    <cellStyle name="Обычный 6 2 3 2 2 2 2" xfId="158"/>
    <cellStyle name="Обычный 6 2 3 2 2 2 2 2" xfId="159"/>
    <cellStyle name="Обычный 6 2 3 2 2 2 2 3" xfId="160"/>
    <cellStyle name="Обычный 6 2 3 2 2 2 3" xfId="161"/>
    <cellStyle name="Обычный 6 2 3 2 2 2 3 2" xfId="162"/>
    <cellStyle name="Обычный 6 2 3 2 2 2 3 3" xfId="163"/>
    <cellStyle name="Обычный 6 2 3 2 2 2 4" xfId="164"/>
    <cellStyle name="Обычный 6 2 3 2 2 2 5" xfId="165"/>
    <cellStyle name="Обычный 6 2 3 2 2 3" xfId="166"/>
    <cellStyle name="Обычный 6 2 3 2 2 3 2" xfId="167"/>
    <cellStyle name="Обычный 6 2 3 2 2 3 3" xfId="168"/>
    <cellStyle name="Обычный 6 2 3 2 2 4" xfId="169"/>
    <cellStyle name="Обычный 6 2 3 2 2 4 2" xfId="170"/>
    <cellStyle name="Обычный 6 2 3 2 2 4 3" xfId="171"/>
    <cellStyle name="Обычный 6 2 3 2 2 5" xfId="172"/>
    <cellStyle name="Обычный 6 2 3 2 2 6" xfId="173"/>
    <cellStyle name="Обычный 6 2 3 2 3" xfId="174"/>
    <cellStyle name="Обычный 6 2 3 2 3 2" xfId="175"/>
    <cellStyle name="Обычный 6 2 3 2 3 2 2" xfId="176"/>
    <cellStyle name="Обычный 6 2 3 2 3 2 3" xfId="177"/>
    <cellStyle name="Обычный 6 2 3 2 3 3" xfId="178"/>
    <cellStyle name="Обычный 6 2 3 2 3 3 2" xfId="179"/>
    <cellStyle name="Обычный 6 2 3 2 3 3 3" xfId="180"/>
    <cellStyle name="Обычный 6 2 3 2 3 4" xfId="181"/>
    <cellStyle name="Обычный 6 2 3 2 3 5" xfId="182"/>
    <cellStyle name="Обычный 6 2 3 2 4" xfId="183"/>
    <cellStyle name="Обычный 6 2 3 2 4 2" xfId="184"/>
    <cellStyle name="Обычный 6 2 3 2 4 3" xfId="185"/>
    <cellStyle name="Обычный 6 2 3 2 5" xfId="186"/>
    <cellStyle name="Обычный 6 2 3 2 5 2" xfId="187"/>
    <cellStyle name="Обычный 6 2 3 2 5 3" xfId="188"/>
    <cellStyle name="Обычный 6 2 3 2 6" xfId="189"/>
    <cellStyle name="Обычный 6 2 3 2 7" xfId="190"/>
    <cellStyle name="Обычный 6 2 3 3" xfId="191"/>
    <cellStyle name="Обычный 6 2 3 3 2" xfId="192"/>
    <cellStyle name="Обычный 6 2 3 3 2 2" xfId="193"/>
    <cellStyle name="Обычный 6 2 3 3 2 2 2" xfId="194"/>
    <cellStyle name="Обычный 6 2 3 3 2 2 3" xfId="195"/>
    <cellStyle name="Обычный 6 2 3 3 2 3" xfId="196"/>
    <cellStyle name="Обычный 6 2 3 3 2 3 2" xfId="197"/>
    <cellStyle name="Обычный 6 2 3 3 2 3 3" xfId="198"/>
    <cellStyle name="Обычный 6 2 3 3 2 4" xfId="199"/>
    <cellStyle name="Обычный 6 2 3 3 2 5" xfId="200"/>
    <cellStyle name="Обычный 6 2 3 3 3" xfId="201"/>
    <cellStyle name="Обычный 6 2 3 3 3 2" xfId="202"/>
    <cellStyle name="Обычный 6 2 3 3 3 3" xfId="203"/>
    <cellStyle name="Обычный 6 2 3 3 4" xfId="204"/>
    <cellStyle name="Обычный 6 2 3 3 4 2" xfId="205"/>
    <cellStyle name="Обычный 6 2 3 3 4 3" xfId="206"/>
    <cellStyle name="Обычный 6 2 3 3 5" xfId="207"/>
    <cellStyle name="Обычный 6 2 3 3 6" xfId="208"/>
    <cellStyle name="Обычный 6 2 3 4" xfId="209"/>
    <cellStyle name="Обычный 6 2 3 4 2" xfId="210"/>
    <cellStyle name="Обычный 6 2 3 4 2 2" xfId="211"/>
    <cellStyle name="Обычный 6 2 3 4 2 2 2" xfId="212"/>
    <cellStyle name="Обычный 6 2 3 4 2 2 3" xfId="213"/>
    <cellStyle name="Обычный 6 2 3 4 2 3" xfId="214"/>
    <cellStyle name="Обычный 6 2 3 4 2 3 2" xfId="215"/>
    <cellStyle name="Обычный 6 2 3 4 2 3 3" xfId="216"/>
    <cellStyle name="Обычный 6 2 3 4 2 4" xfId="217"/>
    <cellStyle name="Обычный 6 2 3 4 2 5" xfId="218"/>
    <cellStyle name="Обычный 6 2 3 4 3" xfId="219"/>
    <cellStyle name="Обычный 6 2 3 4 3 2" xfId="220"/>
    <cellStyle name="Обычный 6 2 3 4 3 3" xfId="221"/>
    <cellStyle name="Обычный 6 2 3 4 4" xfId="222"/>
    <cellStyle name="Обычный 6 2 3 4 4 2" xfId="223"/>
    <cellStyle name="Обычный 6 2 3 4 4 3" xfId="224"/>
    <cellStyle name="Обычный 6 2 3 4 5" xfId="225"/>
    <cellStyle name="Обычный 6 2 3 4 6" xfId="226"/>
    <cellStyle name="Обычный 6 2 3 5" xfId="227"/>
    <cellStyle name="Обычный 6 2 3 5 2" xfId="228"/>
    <cellStyle name="Обычный 6 2 3 5 2 2" xfId="229"/>
    <cellStyle name="Обычный 6 2 3 5 2 3" xfId="230"/>
    <cellStyle name="Обычный 6 2 3 5 3" xfId="231"/>
    <cellStyle name="Обычный 6 2 3 5 3 2" xfId="232"/>
    <cellStyle name="Обычный 6 2 3 5 3 3" xfId="233"/>
    <cellStyle name="Обычный 6 2 3 5 4" xfId="234"/>
    <cellStyle name="Обычный 6 2 3 5 5" xfId="235"/>
    <cellStyle name="Обычный 6 2 3 6" xfId="236"/>
    <cellStyle name="Обычный 6 2 3 6 2" xfId="237"/>
    <cellStyle name="Обычный 6 2 3 6 3" xfId="238"/>
    <cellStyle name="Обычный 6 2 3 7" xfId="239"/>
    <cellStyle name="Обычный 6 2 3 7 2" xfId="240"/>
    <cellStyle name="Обычный 6 2 3 7 3" xfId="241"/>
    <cellStyle name="Обычный 6 2 3 8" xfId="242"/>
    <cellStyle name="Обычный 6 2 3 8 2" xfId="243"/>
    <cellStyle name="Обычный 6 2 3 8 3" xfId="244"/>
    <cellStyle name="Обычный 6 2 3 9" xfId="245"/>
    <cellStyle name="Обычный 6 2 4" xfId="246"/>
    <cellStyle name="Обычный 6 2 4 2" xfId="247"/>
    <cellStyle name="Обычный 6 2 4 2 2" xfId="248"/>
    <cellStyle name="Обычный 6 2 4 2 2 2" xfId="249"/>
    <cellStyle name="Обычный 6 2 4 2 2 3" xfId="250"/>
    <cellStyle name="Обычный 6 2 4 2 3" xfId="251"/>
    <cellStyle name="Обычный 6 2 4 2 3 2" xfId="252"/>
    <cellStyle name="Обычный 6 2 4 2 3 3" xfId="253"/>
    <cellStyle name="Обычный 6 2 4 2 4" xfId="254"/>
    <cellStyle name="Обычный 6 2 4 2 5" xfId="255"/>
    <cellStyle name="Обычный 6 2 4 3" xfId="256"/>
    <cellStyle name="Обычный 6 2 4 3 2" xfId="257"/>
    <cellStyle name="Обычный 6 2 4 3 3" xfId="258"/>
    <cellStyle name="Обычный 6 2 4 4" xfId="259"/>
    <cellStyle name="Обычный 6 2 4 4 2" xfId="260"/>
    <cellStyle name="Обычный 6 2 4 4 3" xfId="261"/>
    <cellStyle name="Обычный 6 2 4 5" xfId="262"/>
    <cellStyle name="Обычный 6 2 4 6" xfId="263"/>
    <cellStyle name="Обычный 6 2 5" xfId="264"/>
    <cellStyle name="Обычный 6 2 5 2" xfId="265"/>
    <cellStyle name="Обычный 6 2 5 2 2" xfId="266"/>
    <cellStyle name="Обычный 6 2 5 2 2 2" xfId="267"/>
    <cellStyle name="Обычный 6 2 5 2 2 3" xfId="268"/>
    <cellStyle name="Обычный 6 2 5 2 3" xfId="269"/>
    <cellStyle name="Обычный 6 2 5 2 3 2" xfId="270"/>
    <cellStyle name="Обычный 6 2 5 2 3 3" xfId="271"/>
    <cellStyle name="Обычный 6 2 5 2 4" xfId="272"/>
    <cellStyle name="Обычный 6 2 5 2 5" xfId="273"/>
    <cellStyle name="Обычный 6 2 5 3" xfId="274"/>
    <cellStyle name="Обычный 6 2 5 3 2" xfId="275"/>
    <cellStyle name="Обычный 6 2 5 3 3" xfId="276"/>
    <cellStyle name="Обычный 6 2 5 4" xfId="277"/>
    <cellStyle name="Обычный 6 2 5 4 2" xfId="278"/>
    <cellStyle name="Обычный 6 2 5 4 3" xfId="279"/>
    <cellStyle name="Обычный 6 2 5 5" xfId="280"/>
    <cellStyle name="Обычный 6 2 5 6" xfId="281"/>
    <cellStyle name="Обычный 6 2 6" xfId="282"/>
    <cellStyle name="Обычный 6 2 6 2" xfId="283"/>
    <cellStyle name="Обычный 6 2 6 2 2" xfId="284"/>
    <cellStyle name="Обычный 6 2 6 2 3" xfId="285"/>
    <cellStyle name="Обычный 6 2 6 3" xfId="286"/>
    <cellStyle name="Обычный 6 2 6 3 2" xfId="287"/>
    <cellStyle name="Обычный 6 2 6 3 3" xfId="288"/>
    <cellStyle name="Обычный 6 2 6 4" xfId="289"/>
    <cellStyle name="Обычный 6 2 6 5" xfId="290"/>
    <cellStyle name="Обычный 6 2 7" xfId="291"/>
    <cellStyle name="Обычный 6 2 7 2" xfId="292"/>
    <cellStyle name="Обычный 6 2 7 3" xfId="293"/>
    <cellStyle name="Обычный 6 2 8" xfId="294"/>
    <cellStyle name="Обычный 6 2 8 2" xfId="295"/>
    <cellStyle name="Обычный 6 2 8 3" xfId="296"/>
    <cellStyle name="Обычный 6 2 9" xfId="297"/>
    <cellStyle name="Обычный 6 2 9 2" xfId="298"/>
    <cellStyle name="Обычный 6 2 9 3" xfId="299"/>
    <cellStyle name="Обычный 6 3" xfId="300"/>
    <cellStyle name="Обычный 6 3 2" xfId="301"/>
    <cellStyle name="Обычный 6 3 2 2" xfId="302"/>
    <cellStyle name="Обычный 6 3 2 2 2" xfId="303"/>
    <cellStyle name="Обычный 6 3 2 2 3" xfId="304"/>
    <cellStyle name="Обычный 6 3 2 3" xfId="305"/>
    <cellStyle name="Обычный 6 3 2 3 2" xfId="306"/>
    <cellStyle name="Обычный 6 3 2 3 3" xfId="307"/>
    <cellStyle name="Обычный 6 3 2 4" xfId="308"/>
    <cellStyle name="Обычный 6 3 2 5" xfId="309"/>
    <cellStyle name="Обычный 6 3 3" xfId="310"/>
    <cellStyle name="Обычный 6 3 3 2" xfId="311"/>
    <cellStyle name="Обычный 6 3 3 3" xfId="312"/>
    <cellStyle name="Обычный 6 3 4" xfId="313"/>
    <cellStyle name="Обычный 6 3 4 2" xfId="314"/>
    <cellStyle name="Обычный 6 3 4 3" xfId="315"/>
    <cellStyle name="Обычный 6 3 5" xfId="316"/>
    <cellStyle name="Обычный 6 3 6" xfId="317"/>
    <cellStyle name="Обычный 6 4" xfId="318"/>
    <cellStyle name="Обычный 6 4 2" xfId="319"/>
    <cellStyle name="Обычный 6 4 2 2" xfId="320"/>
    <cellStyle name="Обычный 6 4 2 2 2" xfId="321"/>
    <cellStyle name="Обычный 6 4 2 2 3" xfId="322"/>
    <cellStyle name="Обычный 6 4 2 3" xfId="323"/>
    <cellStyle name="Обычный 6 4 2 3 2" xfId="324"/>
    <cellStyle name="Обычный 6 4 2 3 3" xfId="325"/>
    <cellStyle name="Обычный 6 4 2 4" xfId="326"/>
    <cellStyle name="Обычный 6 4 2 5" xfId="327"/>
    <cellStyle name="Обычный 6 4 3" xfId="328"/>
    <cellStyle name="Обычный 6 4 3 2" xfId="329"/>
    <cellStyle name="Обычный 6 4 3 3" xfId="330"/>
    <cellStyle name="Обычный 6 4 4" xfId="331"/>
    <cellStyle name="Обычный 6 4 4 2" xfId="332"/>
    <cellStyle name="Обычный 6 4 4 3" xfId="333"/>
    <cellStyle name="Обычный 6 4 5" xfId="334"/>
    <cellStyle name="Обычный 6 4 6" xfId="335"/>
    <cellStyle name="Обычный 6 5" xfId="336"/>
    <cellStyle name="Обычный 6 5 2" xfId="337"/>
    <cellStyle name="Обычный 6 5 2 2" xfId="338"/>
    <cellStyle name="Обычный 6 5 2 3" xfId="339"/>
    <cellStyle name="Обычный 6 5 3" xfId="340"/>
    <cellStyle name="Обычный 6 5 3 2" xfId="341"/>
    <cellStyle name="Обычный 6 5 3 3" xfId="342"/>
    <cellStyle name="Обычный 6 5 4" xfId="343"/>
    <cellStyle name="Обычный 6 5 5" xfId="344"/>
    <cellStyle name="Обычный 6 6" xfId="345"/>
    <cellStyle name="Обычный 6 6 2" xfId="346"/>
    <cellStyle name="Обычный 6 6 3" xfId="347"/>
    <cellStyle name="Обычный 6 7" xfId="348"/>
    <cellStyle name="Обычный 6 7 2" xfId="349"/>
    <cellStyle name="Обычный 6 7 3" xfId="350"/>
    <cellStyle name="Обычный 6 8" xfId="351"/>
    <cellStyle name="Обычный 6 8 2" xfId="352"/>
    <cellStyle name="Обычный 6 8 3" xfId="353"/>
    <cellStyle name="Обычный 6 9" xfId="354"/>
    <cellStyle name="Обычный 7" xfId="3"/>
    <cellStyle name="Обычный 7 2" xfId="355"/>
    <cellStyle name="Обычный 7 2 10" xfId="356"/>
    <cellStyle name="Обычный 7 2 2" xfId="357"/>
    <cellStyle name="Обычный 7 2 2 2" xfId="358"/>
    <cellStyle name="Обычный 7 2 2 2 2" xfId="359"/>
    <cellStyle name="Обычный 7 2 2 2 2 2" xfId="360"/>
    <cellStyle name="Обычный 7 2 2 2 2 3" xfId="361"/>
    <cellStyle name="Обычный 7 2 2 2 3" xfId="362"/>
    <cellStyle name="Обычный 7 2 2 2 3 2" xfId="363"/>
    <cellStyle name="Обычный 7 2 2 2 3 3" xfId="364"/>
    <cellStyle name="Обычный 7 2 2 2 4" xfId="365"/>
    <cellStyle name="Обычный 7 2 2 2 5" xfId="366"/>
    <cellStyle name="Обычный 7 2 2 3" xfId="367"/>
    <cellStyle name="Обычный 7 2 2 3 2" xfId="368"/>
    <cellStyle name="Обычный 7 2 2 3 3" xfId="369"/>
    <cellStyle name="Обычный 7 2 2 4" xfId="370"/>
    <cellStyle name="Обычный 7 2 2 4 2" xfId="371"/>
    <cellStyle name="Обычный 7 2 2 4 3" xfId="372"/>
    <cellStyle name="Обычный 7 2 2 5" xfId="373"/>
    <cellStyle name="Обычный 7 2 2 6" xfId="374"/>
    <cellStyle name="Обычный 7 2 3" xfId="375"/>
    <cellStyle name="Обычный 7 2 3 2" xfId="376"/>
    <cellStyle name="Обычный 7 2 3 2 2" xfId="377"/>
    <cellStyle name="Обычный 7 2 3 2 2 2" xfId="378"/>
    <cellStyle name="Обычный 7 2 3 2 2 3" xfId="379"/>
    <cellStyle name="Обычный 7 2 3 2 3" xfId="380"/>
    <cellStyle name="Обычный 7 2 3 2 3 2" xfId="381"/>
    <cellStyle name="Обычный 7 2 3 2 3 3" xfId="382"/>
    <cellStyle name="Обычный 7 2 3 2 4" xfId="383"/>
    <cellStyle name="Обычный 7 2 3 2 5" xfId="384"/>
    <cellStyle name="Обычный 7 2 3 3" xfId="385"/>
    <cellStyle name="Обычный 7 2 3 3 2" xfId="386"/>
    <cellStyle name="Обычный 7 2 3 3 3" xfId="387"/>
    <cellStyle name="Обычный 7 2 3 4" xfId="388"/>
    <cellStyle name="Обычный 7 2 3 4 2" xfId="389"/>
    <cellStyle name="Обычный 7 2 3 4 3" xfId="390"/>
    <cellStyle name="Обычный 7 2 3 5" xfId="391"/>
    <cellStyle name="Обычный 7 2 3 6" xfId="392"/>
    <cellStyle name="Обычный 7 2 4" xfId="393"/>
    <cellStyle name="Обычный 7 2 4 2" xfId="394"/>
    <cellStyle name="Обычный 7 2 4 2 2" xfId="395"/>
    <cellStyle name="Обычный 7 2 4 2 3" xfId="396"/>
    <cellStyle name="Обычный 7 2 4 3" xfId="397"/>
    <cellStyle name="Обычный 7 2 4 3 2" xfId="398"/>
    <cellStyle name="Обычный 7 2 4 3 3" xfId="399"/>
    <cellStyle name="Обычный 7 2 4 4" xfId="400"/>
    <cellStyle name="Обычный 7 2 4 5" xfId="401"/>
    <cellStyle name="Обычный 7 2 5" xfId="402"/>
    <cellStyle name="Обычный 7 2 5 2" xfId="403"/>
    <cellStyle name="Обычный 7 2 5 3" xfId="404"/>
    <cellStyle name="Обычный 7 2 6" xfId="405"/>
    <cellStyle name="Обычный 7 2 6 2" xfId="406"/>
    <cellStyle name="Обычный 7 2 6 3" xfId="407"/>
    <cellStyle name="Обычный 7 2 7" xfId="408"/>
    <cellStyle name="Обычный 7 2 7 2" xfId="409"/>
    <cellStyle name="Обычный 7 2 7 3" xfId="410"/>
    <cellStyle name="Обычный 7 2 8" xfId="411"/>
    <cellStyle name="Обычный 7 2 9" xfId="412"/>
    <cellStyle name="Обычный 8" xfId="413"/>
    <cellStyle name="Обычный 9" xfId="414"/>
    <cellStyle name="Обычный 9 2" xfId="415"/>
    <cellStyle name="Обычный 9 2 2" xfId="416"/>
    <cellStyle name="Обычный 9 2 2 2" xfId="417"/>
    <cellStyle name="Обычный 9 2 2 2 2" xfId="418"/>
    <cellStyle name="Обычный 9 2 2 2 3" xfId="419"/>
    <cellStyle name="Обычный 9 2 2 3" xfId="420"/>
    <cellStyle name="Обычный 9 2 2 3 2" xfId="421"/>
    <cellStyle name="Обычный 9 2 2 3 3" xfId="422"/>
    <cellStyle name="Обычный 9 2 2 4" xfId="423"/>
    <cellStyle name="Обычный 9 2 2 4 2" xfId="424"/>
    <cellStyle name="Обычный 9 2 2 4 3" xfId="425"/>
    <cellStyle name="Обычный 9 2 2 5" xfId="426"/>
    <cellStyle name="Обычный 9 2 2 6" xfId="427"/>
    <cellStyle name="Обычный 9 2 3" xfId="428"/>
    <cellStyle name="Обычный 9 2 3 2" xfId="429"/>
    <cellStyle name="Обычный 9 2 3 3" xfId="430"/>
    <cellStyle name="Обычный 9 2 4" xfId="431"/>
    <cellStyle name="Обычный 9 2 4 2" xfId="432"/>
    <cellStyle name="Обычный 9 2 4 3" xfId="433"/>
    <cellStyle name="Обычный 9 2 5" xfId="434"/>
    <cellStyle name="Обычный 9 2 6" xfId="435"/>
    <cellStyle name="Обычный 9 3" xfId="436"/>
    <cellStyle name="Обычный 9 3 2" xfId="437"/>
    <cellStyle name="Обычный 9 3 2 2" xfId="438"/>
    <cellStyle name="Обычный 9 3 2 3" xfId="439"/>
    <cellStyle name="Обычный 9 3 3" xfId="440"/>
    <cellStyle name="Обычный 9 3 3 2" xfId="441"/>
    <cellStyle name="Обычный 9 3 3 3" xfId="442"/>
    <cellStyle name="Обычный 9 3 4" xfId="443"/>
    <cellStyle name="Обычный 9 3 4 2" xfId="444"/>
    <cellStyle name="Обычный 9 3 4 3" xfId="445"/>
    <cellStyle name="Обычный 9 3 5" xfId="446"/>
    <cellStyle name="Обычный 9 3 6" xfId="447"/>
    <cellStyle name="Обычный 9 4" xfId="448"/>
    <cellStyle name="Обычный 9 4 2" xfId="449"/>
    <cellStyle name="Обычный 9 4 3" xfId="450"/>
    <cellStyle name="Обычный 9 5" xfId="451"/>
    <cellStyle name="Обычный 9 5 2" xfId="452"/>
    <cellStyle name="Обычный 9 5 3" xfId="453"/>
    <cellStyle name="Обычный 9 6" xfId="454"/>
    <cellStyle name="Обычный 9 7" xfId="455"/>
    <cellStyle name="Плохой 2" xfId="456"/>
    <cellStyle name="Пояснение 2" xfId="457"/>
    <cellStyle name="Примечание 2" xfId="458"/>
    <cellStyle name="Процентный 2" xfId="459"/>
    <cellStyle name="Процентный 3" xfId="460"/>
    <cellStyle name="Связанная ячейка 2" xfId="461"/>
    <cellStyle name="Стиль 1" xfId="462"/>
    <cellStyle name="Текст предупреждения 2" xfId="463"/>
    <cellStyle name="Финансовый" xfId="1" builtinId="3"/>
    <cellStyle name="Финансовый 2" xfId="4"/>
    <cellStyle name="Финансовый 2 10" xfId="464"/>
    <cellStyle name="Финансовый 2 2" xfId="465"/>
    <cellStyle name="Финансовый 2 2 2" xfId="466"/>
    <cellStyle name="Финансовый 2 2 2 2" xfId="467"/>
    <cellStyle name="Финансовый 2 2 2 2 2" xfId="468"/>
    <cellStyle name="Финансовый 2 2 2 2 3" xfId="469"/>
    <cellStyle name="Финансовый 2 2 2 2 4" xfId="470"/>
    <cellStyle name="Финансовый 2 2 2 3" xfId="471"/>
    <cellStyle name="Финансовый 2 2 2 3 2" xfId="472"/>
    <cellStyle name="Финансовый 2 2 2 3 3" xfId="473"/>
    <cellStyle name="Финансовый 2 2 2 4" xfId="474"/>
    <cellStyle name="Финансовый 2 2 2 5" xfId="475"/>
    <cellStyle name="Финансовый 2 2 3" xfId="476"/>
    <cellStyle name="Финансовый 2 2 3 2" xfId="477"/>
    <cellStyle name="Финансовый 2 2 3 3" xfId="478"/>
    <cellStyle name="Финансовый 2 2 4" xfId="479"/>
    <cellStyle name="Финансовый 2 2 4 2" xfId="480"/>
    <cellStyle name="Финансовый 2 2 4 3" xfId="481"/>
    <cellStyle name="Финансовый 2 2 5" xfId="482"/>
    <cellStyle name="Финансовый 2 2 6" xfId="483"/>
    <cellStyle name="Финансовый 2 3" xfId="484"/>
    <cellStyle name="Финансовый 2 3 2" xfId="485"/>
    <cellStyle name="Финансовый 2 3 2 2" xfId="486"/>
    <cellStyle name="Финансовый 2 3 2 2 2" xfId="487"/>
    <cellStyle name="Финансовый 2 3 2 2 3" xfId="488"/>
    <cellStyle name="Финансовый 2 3 2 3" xfId="489"/>
    <cellStyle name="Финансовый 2 3 2 3 2" xfId="490"/>
    <cellStyle name="Финансовый 2 3 2 3 3" xfId="491"/>
    <cellStyle name="Финансовый 2 3 2 4" xfId="492"/>
    <cellStyle name="Финансовый 2 3 2 5" xfId="493"/>
    <cellStyle name="Финансовый 2 3 3" xfId="494"/>
    <cellStyle name="Финансовый 2 3 3 2" xfId="495"/>
    <cellStyle name="Финансовый 2 3 3 3" xfId="496"/>
    <cellStyle name="Финансовый 2 3 4" xfId="497"/>
    <cellStyle name="Финансовый 2 3 4 2" xfId="498"/>
    <cellStyle name="Финансовый 2 3 4 3" xfId="499"/>
    <cellStyle name="Финансовый 2 3 5" xfId="500"/>
    <cellStyle name="Финансовый 2 3 6" xfId="501"/>
    <cellStyle name="Финансовый 2 4" xfId="502"/>
    <cellStyle name="Финансовый 2 4 2" xfId="503"/>
    <cellStyle name="Финансовый 2 4 2 2" xfId="504"/>
    <cellStyle name="Финансовый 2 4 2 3" xfId="505"/>
    <cellStyle name="Финансовый 2 4 3" xfId="506"/>
    <cellStyle name="Финансовый 2 4 3 2" xfId="507"/>
    <cellStyle name="Финансовый 2 4 3 3" xfId="508"/>
    <cellStyle name="Финансовый 2 4 4" xfId="509"/>
    <cellStyle name="Финансовый 2 4 5" xfId="510"/>
    <cellStyle name="Финансовый 2 5" xfId="511"/>
    <cellStyle name="Финансовый 2 5 2" xfId="512"/>
    <cellStyle name="Финансовый 2 5 3" xfId="513"/>
    <cellStyle name="Финансовый 2 6" xfId="514"/>
    <cellStyle name="Финансовый 2 6 2" xfId="515"/>
    <cellStyle name="Финансовый 2 6 3" xfId="516"/>
    <cellStyle name="Финансовый 2 7" xfId="517"/>
    <cellStyle name="Финансовый 2 7 2" xfId="518"/>
    <cellStyle name="Финансовый 2 7 3" xfId="519"/>
    <cellStyle name="Финансовый 2 8" xfId="520"/>
    <cellStyle name="Финансовый 2 9" xfId="521"/>
    <cellStyle name="Финансовый 3" xfId="522"/>
    <cellStyle name="Финансовый 3 10" xfId="523"/>
    <cellStyle name="Финансовый 3 2" xfId="524"/>
    <cellStyle name="Финансовый 3 2 2" xfId="525"/>
    <cellStyle name="Финансовый 3 2 2 2" xfId="526"/>
    <cellStyle name="Финансовый 3 2 2 2 2" xfId="527"/>
    <cellStyle name="Финансовый 3 2 2 2 3" xfId="528"/>
    <cellStyle name="Финансовый 3 2 2 3" xfId="529"/>
    <cellStyle name="Финансовый 3 2 2 3 2" xfId="530"/>
    <cellStyle name="Финансовый 3 2 2 3 3" xfId="531"/>
    <cellStyle name="Финансовый 3 2 2 4" xfId="532"/>
    <cellStyle name="Финансовый 3 2 2 5" xfId="533"/>
    <cellStyle name="Финансовый 3 2 3" xfId="534"/>
    <cellStyle name="Финансовый 3 2 3 2" xfId="535"/>
    <cellStyle name="Финансовый 3 2 3 3" xfId="536"/>
    <cellStyle name="Финансовый 3 2 4" xfId="537"/>
    <cellStyle name="Финансовый 3 2 4 2" xfId="538"/>
    <cellStyle name="Финансовый 3 2 4 3" xfId="539"/>
    <cellStyle name="Финансовый 3 2 5" xfId="540"/>
    <cellStyle name="Финансовый 3 2 6" xfId="541"/>
    <cellStyle name="Финансовый 3 3" xfId="542"/>
    <cellStyle name="Финансовый 3 3 2" xfId="543"/>
    <cellStyle name="Финансовый 3 3 2 2" xfId="544"/>
    <cellStyle name="Финансовый 3 3 2 2 2" xfId="545"/>
    <cellStyle name="Финансовый 3 3 2 2 3" xfId="546"/>
    <cellStyle name="Финансовый 3 3 2 3" xfId="547"/>
    <cellStyle name="Финансовый 3 3 2 3 2" xfId="548"/>
    <cellStyle name="Финансовый 3 3 2 3 3" xfId="549"/>
    <cellStyle name="Финансовый 3 3 2 4" xfId="550"/>
    <cellStyle name="Финансовый 3 3 2 5" xfId="551"/>
    <cellStyle name="Финансовый 3 3 3" xfId="552"/>
    <cellStyle name="Финансовый 3 3 3 2" xfId="553"/>
    <cellStyle name="Финансовый 3 3 3 3" xfId="554"/>
    <cellStyle name="Финансовый 3 3 4" xfId="555"/>
    <cellStyle name="Финансовый 3 3 4 2" xfId="556"/>
    <cellStyle name="Финансовый 3 3 4 3" xfId="557"/>
    <cellStyle name="Финансовый 3 3 5" xfId="558"/>
    <cellStyle name="Финансовый 3 3 6" xfId="559"/>
    <cellStyle name="Финансовый 3 4" xfId="560"/>
    <cellStyle name="Финансовый 3 4 2" xfId="561"/>
    <cellStyle name="Финансовый 3 4 2 2" xfId="562"/>
    <cellStyle name="Финансовый 3 4 2 3" xfId="563"/>
    <cellStyle name="Финансовый 3 4 3" xfId="564"/>
    <cellStyle name="Финансовый 3 4 3 2" xfId="565"/>
    <cellStyle name="Финансовый 3 4 3 3" xfId="566"/>
    <cellStyle name="Финансовый 3 4 4" xfId="567"/>
    <cellStyle name="Финансовый 3 4 5" xfId="568"/>
    <cellStyle name="Финансовый 3 5" xfId="569"/>
    <cellStyle name="Финансовый 3 5 2" xfId="570"/>
    <cellStyle name="Финансовый 3 5 3" xfId="571"/>
    <cellStyle name="Финансовый 3 6" xfId="572"/>
    <cellStyle name="Финансовый 3 6 2" xfId="573"/>
    <cellStyle name="Финансовый 3 6 3" xfId="574"/>
    <cellStyle name="Финансовый 3 7" xfId="575"/>
    <cellStyle name="Финансовый 3 7 2" xfId="576"/>
    <cellStyle name="Финансовый 3 7 3" xfId="577"/>
    <cellStyle name="Финансовый 3 8" xfId="578"/>
    <cellStyle name="Финансовый 3 9" xfId="579"/>
    <cellStyle name="Финансовый 7" xfId="581"/>
    <cellStyle name="Хороший 2" xfId="58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V136"/>
  <sheetViews>
    <sheetView tabSelected="1" view="pageBreakPreview" zoomScale="55" zoomScaleNormal="70" zoomScaleSheetLayoutView="55" workbookViewId="0">
      <pane xSplit="2" ySplit="18" topLeftCell="D19" activePane="bottomRight" state="frozen"/>
      <selection pane="topRight" activeCell="C1" sqref="C1"/>
      <selection pane="bottomLeft" activeCell="A19" sqref="A19"/>
      <selection pane="bottomRight" activeCell="T30" sqref="T30"/>
    </sheetView>
  </sheetViews>
  <sheetFormatPr defaultColWidth="9" defaultRowHeight="15.75" x14ac:dyDescent="0.25"/>
  <cols>
    <col min="1" max="1" width="9.75" style="1" customWidth="1"/>
    <col min="2" max="2" width="40" style="1" customWidth="1"/>
    <col min="3" max="3" width="21.375" style="1" customWidth="1"/>
    <col min="4" max="4" width="17.625" style="2" customWidth="1"/>
    <col min="5" max="5" width="16" style="2" customWidth="1"/>
    <col min="6" max="6" width="17.5" style="2" customWidth="1"/>
    <col min="7" max="7" width="15.875" style="1" customWidth="1"/>
    <col min="8" max="8" width="15.125" style="1" customWidth="1"/>
    <col min="9" max="11" width="11" style="1" customWidth="1"/>
    <col min="12" max="12" width="13.25" style="1" customWidth="1"/>
    <col min="13" max="13" width="11" style="1" customWidth="1"/>
    <col min="14" max="14" width="12.625" style="1" customWidth="1"/>
    <col min="15" max="16" width="11" style="1" customWidth="1"/>
    <col min="17" max="17" width="19.125" style="2" customWidth="1"/>
    <col min="18" max="18" width="13.625" style="1" customWidth="1"/>
    <col min="19" max="19" width="14.125" style="1" customWidth="1"/>
    <col min="20" max="20" width="38.75" style="1" customWidth="1"/>
    <col min="21" max="21" width="26.25" style="1" customWidth="1"/>
    <col min="22" max="23" width="18.5" style="1" customWidth="1"/>
    <col min="24" max="24" width="11.75" style="1" customWidth="1"/>
    <col min="25" max="25" width="17.5" style="1" customWidth="1"/>
    <col min="26" max="16384" width="9" style="1"/>
  </cols>
  <sheetData>
    <row r="1" spans="1:20" ht="18.75" x14ac:dyDescent="0.25">
      <c r="A1" s="54"/>
      <c r="D1" s="72"/>
      <c r="E1" s="72"/>
      <c r="F1" s="72"/>
      <c r="G1" s="72"/>
      <c r="H1" s="72"/>
      <c r="I1" s="72"/>
      <c r="J1" s="72"/>
      <c r="K1" s="72"/>
      <c r="L1" s="72"/>
      <c r="M1" s="72"/>
      <c r="N1" s="72"/>
      <c r="O1" s="72"/>
      <c r="P1" s="72"/>
      <c r="Q1" s="72"/>
      <c r="R1" s="72"/>
      <c r="S1" s="72"/>
      <c r="T1" s="3" t="s">
        <v>0</v>
      </c>
    </row>
    <row r="2" spans="1:20" ht="18.75" x14ac:dyDescent="0.3">
      <c r="B2" s="4"/>
      <c r="D2" s="5"/>
      <c r="E2" s="5"/>
      <c r="F2" s="5"/>
      <c r="G2" s="5"/>
      <c r="H2" s="52"/>
      <c r="I2" s="5"/>
      <c r="J2" s="6"/>
      <c r="K2" s="5"/>
      <c r="L2" s="6"/>
      <c r="M2" s="5"/>
      <c r="N2" s="5"/>
      <c r="O2" s="5"/>
      <c r="P2" s="5"/>
      <c r="Q2" s="1"/>
      <c r="T2" s="7" t="s">
        <v>1</v>
      </c>
    </row>
    <row r="3" spans="1:20" ht="18.75" x14ac:dyDescent="0.3">
      <c r="B3" s="8"/>
      <c r="D3" s="1"/>
      <c r="E3" s="5"/>
      <c r="F3" s="1"/>
      <c r="L3" s="5"/>
      <c r="Q3" s="1"/>
      <c r="R3" s="5"/>
      <c r="S3" s="5"/>
      <c r="T3" s="7" t="s">
        <v>2</v>
      </c>
    </row>
    <row r="4" spans="1:20" s="9" customFormat="1" ht="18.75" x14ac:dyDescent="0.3">
      <c r="A4" s="66" t="s">
        <v>3</v>
      </c>
      <c r="B4" s="66"/>
      <c r="C4" s="66"/>
      <c r="D4" s="66"/>
      <c r="E4" s="66"/>
      <c r="F4" s="66"/>
      <c r="G4" s="66"/>
      <c r="H4" s="66"/>
      <c r="I4" s="66"/>
      <c r="J4" s="66"/>
      <c r="K4" s="66"/>
      <c r="L4" s="66"/>
      <c r="M4" s="66"/>
      <c r="N4" s="66"/>
      <c r="O4" s="66"/>
      <c r="P4" s="66"/>
      <c r="Q4" s="66"/>
      <c r="R4" s="66"/>
      <c r="S4" s="66"/>
      <c r="T4" s="66"/>
    </row>
    <row r="5" spans="1:20" s="9" customFormat="1" ht="18.75" x14ac:dyDescent="0.3">
      <c r="A5" s="67" t="s">
        <v>256</v>
      </c>
      <c r="B5" s="67"/>
      <c r="C5" s="67"/>
      <c r="D5" s="67"/>
      <c r="E5" s="67"/>
      <c r="F5" s="67"/>
      <c r="G5" s="67"/>
      <c r="H5" s="67"/>
      <c r="I5" s="67"/>
      <c r="J5" s="67"/>
      <c r="K5" s="67"/>
      <c r="L5" s="67"/>
      <c r="M5" s="67"/>
      <c r="N5" s="67"/>
      <c r="O5" s="67"/>
      <c r="P5" s="67"/>
      <c r="Q5" s="67"/>
      <c r="R5" s="67"/>
      <c r="S5" s="67"/>
      <c r="T5" s="67"/>
    </row>
    <row r="6" spans="1:20" s="9" customFormat="1" ht="18.75" x14ac:dyDescent="0.3">
      <c r="A6" s="10"/>
      <c r="B6" s="10"/>
      <c r="C6" s="50"/>
      <c r="D6" s="50"/>
      <c r="E6" s="50"/>
      <c r="F6" s="50"/>
      <c r="G6" s="10"/>
      <c r="H6" s="10"/>
      <c r="I6" s="10"/>
      <c r="J6" s="10"/>
      <c r="K6" s="10"/>
      <c r="L6" s="10"/>
      <c r="M6" s="10"/>
      <c r="N6" s="10"/>
      <c r="O6" s="10"/>
      <c r="P6" s="50"/>
      <c r="Q6" s="50"/>
      <c r="R6" s="58"/>
      <c r="S6" s="10"/>
      <c r="T6" s="10"/>
    </row>
    <row r="7" spans="1:20" s="9" customFormat="1" ht="18.75" x14ac:dyDescent="0.3">
      <c r="A7" s="67" t="s">
        <v>195</v>
      </c>
      <c r="B7" s="67"/>
      <c r="C7" s="67"/>
      <c r="D7" s="67"/>
      <c r="E7" s="67"/>
      <c r="F7" s="67"/>
      <c r="G7" s="67"/>
      <c r="H7" s="67"/>
      <c r="I7" s="67"/>
      <c r="J7" s="67"/>
      <c r="K7" s="67"/>
      <c r="L7" s="67"/>
      <c r="M7" s="67"/>
      <c r="N7" s="67"/>
      <c r="O7" s="67"/>
      <c r="P7" s="67"/>
      <c r="Q7" s="67"/>
      <c r="R7" s="67"/>
      <c r="S7" s="67"/>
      <c r="T7" s="67"/>
    </row>
    <row r="8" spans="1:20" x14ac:dyDescent="0.25">
      <c r="A8" s="68" t="s">
        <v>4</v>
      </c>
      <c r="B8" s="68"/>
      <c r="C8" s="68"/>
      <c r="D8" s="68"/>
      <c r="E8" s="68"/>
      <c r="F8" s="68"/>
      <c r="G8" s="68"/>
      <c r="H8" s="68"/>
      <c r="I8" s="68"/>
      <c r="J8" s="68"/>
      <c r="K8" s="68"/>
      <c r="L8" s="68"/>
      <c r="M8" s="68"/>
      <c r="N8" s="68"/>
      <c r="O8" s="68"/>
      <c r="P8" s="68"/>
      <c r="Q8" s="68"/>
      <c r="R8" s="68"/>
      <c r="S8" s="68"/>
      <c r="T8" s="68"/>
    </row>
    <row r="9" spans="1:20" x14ac:dyDescent="0.25">
      <c r="A9" s="11"/>
      <c r="B9" s="11"/>
      <c r="C9" s="51"/>
      <c r="D9" s="51"/>
      <c r="E9" s="51"/>
      <c r="F9" s="51"/>
      <c r="G9" s="11"/>
      <c r="H9" s="11"/>
      <c r="I9" s="11"/>
      <c r="J9" s="11"/>
      <c r="K9" s="11"/>
      <c r="L9" s="11"/>
      <c r="M9" s="11"/>
      <c r="N9" s="11"/>
      <c r="O9" s="11"/>
      <c r="P9" s="51"/>
      <c r="Q9" s="51"/>
      <c r="R9" s="11"/>
      <c r="S9" s="53"/>
      <c r="T9" s="11"/>
    </row>
    <row r="10" spans="1:20" ht="18.75" x14ac:dyDescent="0.3">
      <c r="A10" s="69" t="s">
        <v>229</v>
      </c>
      <c r="B10" s="69"/>
      <c r="C10" s="69"/>
      <c r="D10" s="69"/>
      <c r="E10" s="69"/>
      <c r="F10" s="69"/>
      <c r="G10" s="69"/>
      <c r="H10" s="69"/>
      <c r="I10" s="69"/>
      <c r="J10" s="69"/>
      <c r="K10" s="69"/>
      <c r="L10" s="69"/>
      <c r="M10" s="69"/>
      <c r="N10" s="69"/>
      <c r="O10" s="69"/>
      <c r="P10" s="69"/>
      <c r="Q10" s="69"/>
      <c r="R10" s="69"/>
      <c r="S10" s="69"/>
      <c r="T10" s="69"/>
    </row>
    <row r="11" spans="1:20" x14ac:dyDescent="0.25">
      <c r="D11" s="5"/>
      <c r="E11" s="1"/>
      <c r="F11" s="1"/>
      <c r="I11" s="5"/>
      <c r="Q11" s="1"/>
    </row>
    <row r="12" spans="1:20" ht="18.75" x14ac:dyDescent="0.25">
      <c r="A12" s="71" t="s">
        <v>257</v>
      </c>
      <c r="B12" s="71"/>
      <c r="C12" s="71"/>
      <c r="D12" s="71"/>
      <c r="E12" s="71"/>
      <c r="F12" s="71"/>
      <c r="G12" s="71"/>
      <c r="H12" s="71"/>
      <c r="I12" s="71"/>
      <c r="J12" s="71"/>
      <c r="K12" s="71"/>
      <c r="L12" s="71"/>
      <c r="M12" s="71"/>
      <c r="N12" s="71"/>
      <c r="O12" s="71"/>
      <c r="P12" s="71"/>
      <c r="Q12" s="71"/>
      <c r="R12" s="71"/>
      <c r="S12" s="71"/>
      <c r="T12" s="71"/>
    </row>
    <row r="13" spans="1:20" x14ac:dyDescent="0.25">
      <c r="A13" s="68" t="s">
        <v>5</v>
      </c>
      <c r="B13" s="68"/>
      <c r="C13" s="68"/>
      <c r="D13" s="68"/>
      <c r="E13" s="68"/>
      <c r="F13" s="68"/>
      <c r="G13" s="68"/>
      <c r="H13" s="68"/>
      <c r="I13" s="68"/>
      <c r="J13" s="68"/>
      <c r="K13" s="68"/>
      <c r="L13" s="68"/>
      <c r="M13" s="68"/>
      <c r="N13" s="68"/>
      <c r="O13" s="68"/>
      <c r="P13" s="68"/>
      <c r="Q13" s="68"/>
      <c r="R13" s="68"/>
      <c r="S13" s="68"/>
      <c r="T13" s="68"/>
    </row>
    <row r="14" spans="1:20" ht="18.75" x14ac:dyDescent="0.3">
      <c r="A14" s="70"/>
      <c r="B14" s="70"/>
      <c r="C14" s="70"/>
      <c r="D14" s="70"/>
      <c r="E14" s="70"/>
      <c r="F14" s="70"/>
      <c r="G14" s="70"/>
      <c r="H14" s="70"/>
      <c r="I14" s="70"/>
      <c r="J14" s="70"/>
      <c r="K14" s="70"/>
      <c r="L14" s="70"/>
      <c r="M14" s="70"/>
      <c r="N14" s="70"/>
      <c r="O14" s="70"/>
      <c r="P14" s="70"/>
      <c r="Q14" s="70"/>
      <c r="R14" s="70"/>
      <c r="S14" s="70"/>
      <c r="T14" s="70"/>
    </row>
    <row r="15" spans="1:20" ht="57" customHeight="1" x14ac:dyDescent="0.25">
      <c r="A15" s="59" t="s">
        <v>6</v>
      </c>
      <c r="B15" s="59" t="s">
        <v>7</v>
      </c>
      <c r="C15" s="59" t="s">
        <v>8</v>
      </c>
      <c r="D15" s="62" t="s">
        <v>234</v>
      </c>
      <c r="E15" s="62" t="s">
        <v>231</v>
      </c>
      <c r="F15" s="62" t="s">
        <v>232</v>
      </c>
      <c r="G15" s="60" t="s">
        <v>230</v>
      </c>
      <c r="H15" s="65"/>
      <c r="I15" s="65"/>
      <c r="J15" s="65"/>
      <c r="K15" s="65"/>
      <c r="L15" s="65"/>
      <c r="M15" s="65"/>
      <c r="N15" s="65"/>
      <c r="O15" s="65"/>
      <c r="P15" s="61"/>
      <c r="Q15" s="62" t="s">
        <v>9</v>
      </c>
      <c r="R15" s="59" t="s">
        <v>10</v>
      </c>
      <c r="S15" s="59"/>
      <c r="T15" s="59" t="s">
        <v>11</v>
      </c>
    </row>
    <row r="16" spans="1:20" ht="57" customHeight="1" x14ac:dyDescent="0.25">
      <c r="A16" s="59"/>
      <c r="B16" s="59"/>
      <c r="C16" s="59"/>
      <c r="D16" s="63"/>
      <c r="E16" s="63"/>
      <c r="F16" s="63"/>
      <c r="G16" s="60" t="s">
        <v>12</v>
      </c>
      <c r="H16" s="61"/>
      <c r="I16" s="60" t="s">
        <v>13</v>
      </c>
      <c r="J16" s="61"/>
      <c r="K16" s="60" t="s">
        <v>14</v>
      </c>
      <c r="L16" s="61"/>
      <c r="M16" s="60" t="s">
        <v>15</v>
      </c>
      <c r="N16" s="61"/>
      <c r="O16" s="60" t="s">
        <v>16</v>
      </c>
      <c r="P16" s="61"/>
      <c r="Q16" s="63"/>
      <c r="R16" s="59" t="s">
        <v>17</v>
      </c>
      <c r="S16" s="59" t="s">
        <v>18</v>
      </c>
      <c r="T16" s="59"/>
    </row>
    <row r="17" spans="1:21" ht="57" customHeight="1" x14ac:dyDescent="0.25">
      <c r="A17" s="59"/>
      <c r="B17" s="59"/>
      <c r="C17" s="59"/>
      <c r="D17" s="64"/>
      <c r="E17" s="64"/>
      <c r="F17" s="64"/>
      <c r="G17" s="12" t="s">
        <v>19</v>
      </c>
      <c r="H17" s="12" t="s">
        <v>20</v>
      </c>
      <c r="I17" s="12" t="s">
        <v>19</v>
      </c>
      <c r="J17" s="12" t="s">
        <v>20</v>
      </c>
      <c r="K17" s="12" t="s">
        <v>19</v>
      </c>
      <c r="L17" s="12" t="s">
        <v>20</v>
      </c>
      <c r="M17" s="12" t="s">
        <v>19</v>
      </c>
      <c r="N17" s="12" t="s">
        <v>20</v>
      </c>
      <c r="O17" s="12" t="s">
        <v>19</v>
      </c>
      <c r="P17" s="12" t="s">
        <v>20</v>
      </c>
      <c r="Q17" s="64"/>
      <c r="R17" s="59"/>
      <c r="S17" s="59"/>
      <c r="T17" s="59"/>
    </row>
    <row r="18" spans="1:21" x14ac:dyDescent="0.25">
      <c r="A18" s="12">
        <v>1</v>
      </c>
      <c r="B18" s="12">
        <f t="shared" ref="B18:T18" si="0">A18+1</f>
        <v>2</v>
      </c>
      <c r="C18" s="12">
        <f t="shared" si="0"/>
        <v>3</v>
      </c>
      <c r="D18" s="13">
        <f t="shared" si="0"/>
        <v>4</v>
      </c>
      <c r="E18" s="13">
        <f t="shared" si="0"/>
        <v>5</v>
      </c>
      <c r="F18" s="13">
        <f t="shared" si="0"/>
        <v>6</v>
      </c>
      <c r="G18" s="12">
        <f t="shared" si="0"/>
        <v>7</v>
      </c>
      <c r="H18" s="12">
        <f t="shared" si="0"/>
        <v>8</v>
      </c>
      <c r="I18" s="12">
        <f t="shared" si="0"/>
        <v>9</v>
      </c>
      <c r="J18" s="12">
        <f t="shared" si="0"/>
        <v>10</v>
      </c>
      <c r="K18" s="12">
        <f t="shared" si="0"/>
        <v>11</v>
      </c>
      <c r="L18" s="12">
        <f t="shared" si="0"/>
        <v>12</v>
      </c>
      <c r="M18" s="12">
        <f t="shared" si="0"/>
        <v>13</v>
      </c>
      <c r="N18" s="12">
        <f t="shared" si="0"/>
        <v>14</v>
      </c>
      <c r="O18" s="12">
        <f t="shared" si="0"/>
        <v>15</v>
      </c>
      <c r="P18" s="12">
        <f t="shared" si="0"/>
        <v>16</v>
      </c>
      <c r="Q18" s="13">
        <f t="shared" si="0"/>
        <v>17</v>
      </c>
      <c r="R18" s="12">
        <f t="shared" si="0"/>
        <v>18</v>
      </c>
      <c r="S18" s="12">
        <f t="shared" si="0"/>
        <v>19</v>
      </c>
      <c r="T18" s="12">
        <f t="shared" si="0"/>
        <v>20</v>
      </c>
    </row>
    <row r="19" spans="1:21" ht="36" customHeight="1" x14ac:dyDescent="0.25">
      <c r="A19" s="14" t="s">
        <v>21</v>
      </c>
      <c r="B19" s="15" t="s">
        <v>22</v>
      </c>
      <c r="C19" s="16" t="s">
        <v>23</v>
      </c>
      <c r="D19" s="17">
        <f>SUM(D20:D25)</f>
        <v>8471.2052889998849</v>
      </c>
      <c r="E19" s="17">
        <f>SUM(E20:E25)</f>
        <v>2278.5822614569311</v>
      </c>
      <c r="F19" s="17">
        <f>SUM(F20:F25)</f>
        <v>6192.6230275429543</v>
      </c>
      <c r="G19" s="49">
        <f>I19+K19+M19+O19</f>
        <v>962.34259896530239</v>
      </c>
      <c r="H19" s="17">
        <f>J19+L19+N19+P19</f>
        <v>366.20531630999994</v>
      </c>
      <c r="I19" s="17">
        <f>SUM(I20:I25)</f>
        <v>40.243780548791889</v>
      </c>
      <c r="J19" s="17">
        <f>SUM(J20:J25)</f>
        <v>40.20491861</v>
      </c>
      <c r="K19" s="17">
        <f>SUM(K20:K25)</f>
        <v>52.88239107594174</v>
      </c>
      <c r="L19" s="17">
        <f t="shared" ref="L19:P19" si="1">SUM(L20:L25)</f>
        <v>52.709594960000004</v>
      </c>
      <c r="M19" s="17">
        <f>SUM(M20:M25)</f>
        <v>488.83674866067537</v>
      </c>
      <c r="N19" s="17">
        <f t="shared" si="1"/>
        <v>273.29080273999995</v>
      </c>
      <c r="O19" s="17">
        <f>SUM(O20:O25)</f>
        <v>380.37967867989329</v>
      </c>
      <c r="P19" s="17">
        <f t="shared" si="1"/>
        <v>0</v>
      </c>
      <c r="Q19" s="17">
        <f>F19-H19</f>
        <v>5826.4177112329544</v>
      </c>
      <c r="R19" s="17">
        <f>J19-I19+L19-K19+N19-M19</f>
        <v>-215.75760397540904</v>
      </c>
      <c r="S19" s="17">
        <f>IF((I19+K19+M19)=0,0,R19/(I19+K19+M19)*100)</f>
        <v>-37.07411528377034</v>
      </c>
      <c r="T19" s="18"/>
      <c r="U19" s="5"/>
    </row>
    <row r="20" spans="1:21" ht="18.75" customHeight="1" x14ac:dyDescent="0.25">
      <c r="A20" s="19" t="s">
        <v>24</v>
      </c>
      <c r="B20" s="20" t="s">
        <v>25</v>
      </c>
      <c r="C20" s="21" t="s">
        <v>23</v>
      </c>
      <c r="D20" s="22">
        <f>D27</f>
        <v>1203.1702224214409</v>
      </c>
      <c r="E20" s="22">
        <f>E27</f>
        <v>516.41916163017163</v>
      </c>
      <c r="F20" s="22">
        <f>F27</f>
        <v>686.75106079126954</v>
      </c>
      <c r="G20" s="22">
        <f t="shared" ref="G20:G84" si="2">I20+K20+M20+O20</f>
        <v>427.12955325271332</v>
      </c>
      <c r="H20" s="22">
        <f t="shared" ref="H20:H84" si="3">J20+L20+N20+P20</f>
        <v>256.18033930096232</v>
      </c>
      <c r="I20" s="22">
        <f>I27</f>
        <v>1.7877713893030962</v>
      </c>
      <c r="J20" s="22">
        <f t="shared" ref="J20:P20" si="4">J27</f>
        <v>1.7877713893030962</v>
      </c>
      <c r="K20" s="22">
        <f t="shared" si="4"/>
        <v>35.453043567278918</v>
      </c>
      <c r="L20" s="22">
        <f t="shared" si="4"/>
        <v>35.452898849264948</v>
      </c>
      <c r="M20" s="22">
        <f t="shared" si="4"/>
        <v>274.38342045722334</v>
      </c>
      <c r="N20" s="22">
        <f t="shared" si="4"/>
        <v>218.93966906239427</v>
      </c>
      <c r="O20" s="22">
        <f t="shared" si="4"/>
        <v>115.50531783890794</v>
      </c>
      <c r="P20" s="22">
        <f t="shared" si="4"/>
        <v>0</v>
      </c>
      <c r="Q20" s="22">
        <f>F20-H20</f>
        <v>430.57072149030722</v>
      </c>
      <c r="R20" s="22">
        <f t="shared" ref="R20:R83" si="5">J20-I20+L20-K20+N20-M20</f>
        <v>-55.443896112843049</v>
      </c>
      <c r="S20" s="22">
        <f t="shared" ref="S20:S83" si="6">IF((I20+K20+M20)=0,0,R20/(I20+K20+M20)*100)</f>
        <v>-17.791907628499811</v>
      </c>
      <c r="T20" s="23"/>
    </row>
    <row r="21" spans="1:21" ht="31.5" x14ac:dyDescent="0.25">
      <c r="A21" s="19" t="s">
        <v>26</v>
      </c>
      <c r="B21" s="20" t="s">
        <v>27</v>
      </c>
      <c r="C21" s="21" t="s">
        <v>23</v>
      </c>
      <c r="D21" s="22">
        <f>D58</f>
        <v>7135.6741209216016</v>
      </c>
      <c r="E21" s="22">
        <f>E58</f>
        <v>1682.6289307143329</v>
      </c>
      <c r="F21" s="22">
        <f>F58</f>
        <v>5453.0451902072673</v>
      </c>
      <c r="G21" s="22">
        <f t="shared" si="2"/>
        <v>527.20144656438902</v>
      </c>
      <c r="H21" s="22">
        <f t="shared" si="3"/>
        <v>102.01337786083761</v>
      </c>
      <c r="I21" s="22">
        <f>I58</f>
        <v>32.255964299617908</v>
      </c>
      <c r="J21" s="22">
        <f t="shared" ref="J21:P21" si="7">J58</f>
        <v>32.217102360826019</v>
      </c>
      <c r="K21" s="22">
        <f t="shared" si="7"/>
        <v>15.758243220333663</v>
      </c>
      <c r="L21" s="22">
        <f t="shared" si="7"/>
        <v>15.585591822405894</v>
      </c>
      <c r="M21" s="22">
        <f t="shared" si="7"/>
        <v>214.31287820345204</v>
      </c>
      <c r="N21" s="22">
        <f t="shared" si="7"/>
        <v>54.210683677605694</v>
      </c>
      <c r="O21" s="22">
        <f t="shared" si="7"/>
        <v>264.87436084098533</v>
      </c>
      <c r="P21" s="22">
        <f t="shared" si="7"/>
        <v>0</v>
      </c>
      <c r="Q21" s="22">
        <f t="shared" ref="Q21:Q90" si="8">F21-H21</f>
        <v>5351.0318123464294</v>
      </c>
      <c r="R21" s="22">
        <f t="shared" si="5"/>
        <v>-160.31370786256599</v>
      </c>
      <c r="S21" s="22">
        <f t="shared" si="6"/>
        <v>-61.112144565811235</v>
      </c>
      <c r="T21" s="23"/>
    </row>
    <row r="22" spans="1:21" ht="63" x14ac:dyDescent="0.25">
      <c r="A22" s="19" t="s">
        <v>28</v>
      </c>
      <c r="B22" s="20" t="s">
        <v>29</v>
      </c>
      <c r="C22" s="21" t="s">
        <v>23</v>
      </c>
      <c r="D22" s="22">
        <f>D121</f>
        <v>0</v>
      </c>
      <c r="E22" s="22">
        <f>E121</f>
        <v>0</v>
      </c>
      <c r="F22" s="22">
        <f>F121</f>
        <v>0</v>
      </c>
      <c r="G22" s="22">
        <f t="shared" si="2"/>
        <v>0</v>
      </c>
      <c r="H22" s="22">
        <f t="shared" si="3"/>
        <v>0</v>
      </c>
      <c r="I22" s="22">
        <f>I121</f>
        <v>0</v>
      </c>
      <c r="J22" s="22">
        <f t="shared" ref="J22:P22" si="9">J121</f>
        <v>0</v>
      </c>
      <c r="K22" s="22">
        <f t="shared" si="9"/>
        <v>0</v>
      </c>
      <c r="L22" s="22">
        <f t="shared" si="9"/>
        <v>0</v>
      </c>
      <c r="M22" s="22">
        <f t="shared" si="9"/>
        <v>0</v>
      </c>
      <c r="N22" s="22">
        <f t="shared" si="9"/>
        <v>0</v>
      </c>
      <c r="O22" s="22">
        <f t="shared" si="9"/>
        <v>0</v>
      </c>
      <c r="P22" s="22">
        <f t="shared" si="9"/>
        <v>0</v>
      </c>
      <c r="Q22" s="22">
        <f t="shared" si="8"/>
        <v>0</v>
      </c>
      <c r="R22" s="22">
        <f t="shared" si="5"/>
        <v>0</v>
      </c>
      <c r="S22" s="22">
        <f t="shared" si="6"/>
        <v>0</v>
      </c>
      <c r="T22" s="23"/>
    </row>
    <row r="23" spans="1:21" ht="31.5" x14ac:dyDescent="0.25">
      <c r="A23" s="19" t="s">
        <v>30</v>
      </c>
      <c r="B23" s="20" t="s">
        <v>31</v>
      </c>
      <c r="C23" s="21" t="s">
        <v>23</v>
      </c>
      <c r="D23" s="22">
        <f>D124</f>
        <v>8.2404262911865036</v>
      </c>
      <c r="E23" s="22">
        <f>E124</f>
        <v>0.36927714298645603</v>
      </c>
      <c r="F23" s="22">
        <f>F124</f>
        <v>7.8711491482000477</v>
      </c>
      <c r="G23" s="22">
        <f t="shared" si="2"/>
        <v>7.8711491482000486</v>
      </c>
      <c r="H23" s="22">
        <f t="shared" si="3"/>
        <v>7.8711491482000495</v>
      </c>
      <c r="I23" s="22">
        <f>I124</f>
        <v>6.2000448598708857</v>
      </c>
      <c r="J23" s="22">
        <f t="shared" ref="J23:P23" si="10">J124</f>
        <v>6.2000448598708875</v>
      </c>
      <c r="K23" s="22">
        <f t="shared" si="10"/>
        <v>1.6711042883291625</v>
      </c>
      <c r="L23" s="22">
        <f t="shared" si="10"/>
        <v>1.671104288329162</v>
      </c>
      <c r="M23" s="22">
        <f t="shared" si="10"/>
        <v>0</v>
      </c>
      <c r="N23" s="22">
        <f t="shared" si="10"/>
        <v>0</v>
      </c>
      <c r="O23" s="22">
        <f t="shared" si="10"/>
        <v>0</v>
      </c>
      <c r="P23" s="22">
        <f t="shared" si="10"/>
        <v>0</v>
      </c>
      <c r="Q23" s="22">
        <f t="shared" si="8"/>
        <v>0</v>
      </c>
      <c r="R23" s="22">
        <f t="shared" si="5"/>
        <v>1.3322676295501878E-15</v>
      </c>
      <c r="S23" s="22">
        <f t="shared" si="6"/>
        <v>1.6925960929794439E-14</v>
      </c>
      <c r="T23" s="23"/>
    </row>
    <row r="24" spans="1:21" ht="47.25" x14ac:dyDescent="0.25">
      <c r="A24" s="19" t="s">
        <v>32</v>
      </c>
      <c r="B24" s="20" t="s">
        <v>33</v>
      </c>
      <c r="C24" s="21" t="s">
        <v>23</v>
      </c>
      <c r="D24" s="22">
        <f t="shared" ref="D24:F25" si="11">D127</f>
        <v>0</v>
      </c>
      <c r="E24" s="22">
        <f t="shared" si="11"/>
        <v>0</v>
      </c>
      <c r="F24" s="22">
        <f t="shared" si="11"/>
        <v>0</v>
      </c>
      <c r="G24" s="22">
        <f t="shared" si="2"/>
        <v>0</v>
      </c>
      <c r="H24" s="22">
        <f t="shared" si="3"/>
        <v>0</v>
      </c>
      <c r="I24" s="22">
        <f t="shared" ref="I24:P25" si="12">I127</f>
        <v>0</v>
      </c>
      <c r="J24" s="22">
        <f t="shared" si="12"/>
        <v>0</v>
      </c>
      <c r="K24" s="22">
        <f t="shared" si="12"/>
        <v>0</v>
      </c>
      <c r="L24" s="22">
        <f t="shared" si="12"/>
        <v>0</v>
      </c>
      <c r="M24" s="22">
        <f t="shared" si="12"/>
        <v>0</v>
      </c>
      <c r="N24" s="22">
        <f t="shared" si="12"/>
        <v>0</v>
      </c>
      <c r="O24" s="22">
        <f t="shared" si="12"/>
        <v>0</v>
      </c>
      <c r="P24" s="22">
        <f t="shared" si="12"/>
        <v>0</v>
      </c>
      <c r="Q24" s="22">
        <f t="shared" si="8"/>
        <v>0</v>
      </c>
      <c r="R24" s="22">
        <f t="shared" si="5"/>
        <v>0</v>
      </c>
      <c r="S24" s="22">
        <f t="shared" si="6"/>
        <v>0</v>
      </c>
      <c r="T24" s="23"/>
    </row>
    <row r="25" spans="1:21" x14ac:dyDescent="0.25">
      <c r="A25" s="19" t="s">
        <v>34</v>
      </c>
      <c r="B25" s="20" t="s">
        <v>35</v>
      </c>
      <c r="C25" s="21" t="s">
        <v>23</v>
      </c>
      <c r="D25" s="22">
        <f t="shared" si="11"/>
        <v>124.12051936565753</v>
      </c>
      <c r="E25" s="22">
        <f t="shared" si="11"/>
        <v>79.164891969440021</v>
      </c>
      <c r="F25" s="22">
        <f t="shared" si="11"/>
        <v>44.955627396217515</v>
      </c>
      <c r="G25" s="22">
        <f t="shared" si="2"/>
        <v>0.14044999999999999</v>
      </c>
      <c r="H25" s="22">
        <f t="shared" si="3"/>
        <v>0.14044999999999999</v>
      </c>
      <c r="I25" s="22">
        <f t="shared" si="12"/>
        <v>0</v>
      </c>
      <c r="J25" s="22">
        <f t="shared" si="12"/>
        <v>0</v>
      </c>
      <c r="K25" s="22">
        <f t="shared" si="12"/>
        <v>0</v>
      </c>
      <c r="L25" s="22">
        <f t="shared" si="12"/>
        <v>0</v>
      </c>
      <c r="M25" s="22">
        <f t="shared" si="12"/>
        <v>0.14044999999999999</v>
      </c>
      <c r="N25" s="22">
        <f t="shared" si="12"/>
        <v>0.14044999999999999</v>
      </c>
      <c r="O25" s="22">
        <f t="shared" si="12"/>
        <v>0</v>
      </c>
      <c r="P25" s="22">
        <f t="shared" si="12"/>
        <v>0</v>
      </c>
      <c r="Q25" s="22">
        <f t="shared" si="8"/>
        <v>44.815177396217514</v>
      </c>
      <c r="R25" s="22">
        <f t="shared" si="5"/>
        <v>0</v>
      </c>
      <c r="S25" s="22">
        <f t="shared" si="6"/>
        <v>0</v>
      </c>
      <c r="T25" s="23"/>
    </row>
    <row r="26" spans="1:21" x14ac:dyDescent="0.25">
      <c r="A26" s="24" t="s">
        <v>144</v>
      </c>
      <c r="B26" s="25" t="s">
        <v>36</v>
      </c>
      <c r="C26" s="26" t="s">
        <v>23</v>
      </c>
      <c r="D26" s="27">
        <f>D27+D58+D121+D124+D127+D128</f>
        <v>8471.2052889998849</v>
      </c>
      <c r="E26" s="27">
        <f>E27+E58+E121+E124+E127+E128</f>
        <v>2278.5822614569311</v>
      </c>
      <c r="F26" s="27">
        <f>F27+F58+F121+F124+F127+F128</f>
        <v>6192.6230275429543</v>
      </c>
      <c r="G26" s="27">
        <f t="shared" si="2"/>
        <v>962.34259896530239</v>
      </c>
      <c r="H26" s="27">
        <f t="shared" si="3"/>
        <v>366.20531630999994</v>
      </c>
      <c r="I26" s="27">
        <f t="shared" ref="I26:P26" si="13">I27+I58+I121+I124+I127+I128</f>
        <v>40.243780548791889</v>
      </c>
      <c r="J26" s="27">
        <f t="shared" si="13"/>
        <v>40.20491861</v>
      </c>
      <c r="K26" s="27">
        <f t="shared" si="13"/>
        <v>52.88239107594174</v>
      </c>
      <c r="L26" s="27">
        <f t="shared" si="13"/>
        <v>52.709594960000004</v>
      </c>
      <c r="M26" s="27">
        <f t="shared" si="13"/>
        <v>488.83674866067537</v>
      </c>
      <c r="N26" s="27">
        <f t="shared" si="13"/>
        <v>273.29080273999995</v>
      </c>
      <c r="O26" s="27">
        <f t="shared" si="13"/>
        <v>380.37967867989329</v>
      </c>
      <c r="P26" s="27">
        <f t="shared" si="13"/>
        <v>0</v>
      </c>
      <c r="Q26" s="27">
        <f t="shared" si="8"/>
        <v>5826.4177112329544</v>
      </c>
      <c r="R26" s="27">
        <f t="shared" si="5"/>
        <v>-215.75760397540904</v>
      </c>
      <c r="S26" s="27">
        <f t="shared" si="6"/>
        <v>-37.07411528377034</v>
      </c>
      <c r="T26" s="28"/>
    </row>
    <row r="27" spans="1:21" ht="31.5" x14ac:dyDescent="0.25">
      <c r="A27" s="29" t="s">
        <v>145</v>
      </c>
      <c r="B27" s="30" t="s">
        <v>37</v>
      </c>
      <c r="C27" s="31" t="s">
        <v>23</v>
      </c>
      <c r="D27" s="32">
        <f>D28+D32+D35+D44</f>
        <v>1203.1702224214409</v>
      </c>
      <c r="E27" s="32">
        <f>E28+E32+E35+E44</f>
        <v>516.41916163017163</v>
      </c>
      <c r="F27" s="32">
        <f>F28+F32+F35+F44</f>
        <v>686.75106079126954</v>
      </c>
      <c r="G27" s="32">
        <f t="shared" si="2"/>
        <v>427.12955325271332</v>
      </c>
      <c r="H27" s="32">
        <f t="shared" si="3"/>
        <v>256.18033930096232</v>
      </c>
      <c r="I27" s="32">
        <f>I28+I32+I35+I44</f>
        <v>1.7877713893030962</v>
      </c>
      <c r="J27" s="32">
        <f t="shared" ref="J27:P27" si="14">J28+J32+J35+J44</f>
        <v>1.7877713893030962</v>
      </c>
      <c r="K27" s="32">
        <f t="shared" si="14"/>
        <v>35.453043567278918</v>
      </c>
      <c r="L27" s="32">
        <f t="shared" si="14"/>
        <v>35.452898849264948</v>
      </c>
      <c r="M27" s="32">
        <f t="shared" si="14"/>
        <v>274.38342045722334</v>
      </c>
      <c r="N27" s="32">
        <f t="shared" si="14"/>
        <v>218.93966906239427</v>
      </c>
      <c r="O27" s="32">
        <f t="shared" si="14"/>
        <v>115.50531783890794</v>
      </c>
      <c r="P27" s="32">
        <f t="shared" si="14"/>
        <v>0</v>
      </c>
      <c r="Q27" s="32">
        <f t="shared" si="8"/>
        <v>430.57072149030722</v>
      </c>
      <c r="R27" s="32">
        <f t="shared" si="5"/>
        <v>-55.443896112843049</v>
      </c>
      <c r="S27" s="32">
        <f t="shared" si="6"/>
        <v>-17.791907628499811</v>
      </c>
      <c r="T27" s="33"/>
    </row>
    <row r="28" spans="1:21" ht="47.25" x14ac:dyDescent="0.25">
      <c r="A28" s="34" t="s">
        <v>146</v>
      </c>
      <c r="B28" s="35" t="s">
        <v>38</v>
      </c>
      <c r="C28" s="36" t="s">
        <v>23</v>
      </c>
      <c r="D28" s="37">
        <f t="shared" ref="D28:F28" si="15">SUM(D29:D31)</f>
        <v>0</v>
      </c>
      <c r="E28" s="37">
        <f t="shared" si="15"/>
        <v>0</v>
      </c>
      <c r="F28" s="37">
        <f t="shared" si="15"/>
        <v>0</v>
      </c>
      <c r="G28" s="37">
        <f t="shared" si="2"/>
        <v>0</v>
      </c>
      <c r="H28" s="37">
        <f t="shared" si="3"/>
        <v>0</v>
      </c>
      <c r="I28" s="37">
        <f t="shared" ref="I28:P28" si="16">SUM(I29:I31)</f>
        <v>0</v>
      </c>
      <c r="J28" s="37">
        <f t="shared" si="16"/>
        <v>0</v>
      </c>
      <c r="K28" s="37">
        <f t="shared" si="16"/>
        <v>0</v>
      </c>
      <c r="L28" s="37">
        <f t="shared" si="16"/>
        <v>0</v>
      </c>
      <c r="M28" s="37">
        <f t="shared" si="16"/>
        <v>0</v>
      </c>
      <c r="N28" s="37">
        <f t="shared" si="16"/>
        <v>0</v>
      </c>
      <c r="O28" s="37">
        <f t="shared" si="16"/>
        <v>0</v>
      </c>
      <c r="P28" s="37">
        <f t="shared" si="16"/>
        <v>0</v>
      </c>
      <c r="Q28" s="37">
        <f t="shared" si="8"/>
        <v>0</v>
      </c>
      <c r="R28" s="37">
        <f t="shared" si="5"/>
        <v>0</v>
      </c>
      <c r="S28" s="37">
        <f t="shared" si="6"/>
        <v>0</v>
      </c>
      <c r="T28" s="38"/>
    </row>
    <row r="29" spans="1:21" ht="63" x14ac:dyDescent="0.25">
      <c r="A29" s="39" t="s">
        <v>147</v>
      </c>
      <c r="B29" s="40" t="s">
        <v>148</v>
      </c>
      <c r="C29" s="41" t="s">
        <v>23</v>
      </c>
      <c r="D29" s="42">
        <v>0</v>
      </c>
      <c r="E29" s="42">
        <v>0</v>
      </c>
      <c r="F29" s="42">
        <v>0</v>
      </c>
      <c r="G29" s="42">
        <f t="shared" si="2"/>
        <v>0</v>
      </c>
      <c r="H29" s="42">
        <f t="shared" si="3"/>
        <v>0</v>
      </c>
      <c r="I29" s="42">
        <v>0</v>
      </c>
      <c r="J29" s="42">
        <v>0</v>
      </c>
      <c r="K29" s="42">
        <v>0</v>
      </c>
      <c r="L29" s="42">
        <v>0</v>
      </c>
      <c r="M29" s="42">
        <v>0</v>
      </c>
      <c r="N29" s="42">
        <v>0</v>
      </c>
      <c r="O29" s="42">
        <v>0</v>
      </c>
      <c r="P29" s="42">
        <v>0</v>
      </c>
      <c r="Q29" s="42">
        <f t="shared" si="8"/>
        <v>0</v>
      </c>
      <c r="R29" s="42">
        <f t="shared" si="5"/>
        <v>0</v>
      </c>
      <c r="S29" s="42">
        <f t="shared" si="6"/>
        <v>0</v>
      </c>
      <c r="T29" s="43"/>
    </row>
    <row r="30" spans="1:21" ht="63" x14ac:dyDescent="0.25">
      <c r="A30" s="39" t="s">
        <v>149</v>
      </c>
      <c r="B30" s="40" t="s">
        <v>150</v>
      </c>
      <c r="C30" s="41" t="s">
        <v>23</v>
      </c>
      <c r="D30" s="42">
        <v>0</v>
      </c>
      <c r="E30" s="42">
        <v>0</v>
      </c>
      <c r="F30" s="42">
        <v>0</v>
      </c>
      <c r="G30" s="42">
        <f t="shared" si="2"/>
        <v>0</v>
      </c>
      <c r="H30" s="42">
        <f t="shared" si="3"/>
        <v>0</v>
      </c>
      <c r="I30" s="42">
        <v>0</v>
      </c>
      <c r="J30" s="42">
        <v>0</v>
      </c>
      <c r="K30" s="42">
        <v>0</v>
      </c>
      <c r="L30" s="42">
        <v>0</v>
      </c>
      <c r="M30" s="42">
        <v>0</v>
      </c>
      <c r="N30" s="42">
        <v>0</v>
      </c>
      <c r="O30" s="42">
        <v>0</v>
      </c>
      <c r="P30" s="42">
        <v>0</v>
      </c>
      <c r="Q30" s="42">
        <f t="shared" si="8"/>
        <v>0</v>
      </c>
      <c r="R30" s="42">
        <f t="shared" si="5"/>
        <v>0</v>
      </c>
      <c r="S30" s="42">
        <f t="shared" si="6"/>
        <v>0</v>
      </c>
      <c r="T30" s="43"/>
    </row>
    <row r="31" spans="1:21" ht="63" x14ac:dyDescent="0.25">
      <c r="A31" s="39" t="s">
        <v>151</v>
      </c>
      <c r="B31" s="40" t="s">
        <v>152</v>
      </c>
      <c r="C31" s="41" t="s">
        <v>23</v>
      </c>
      <c r="D31" s="42">
        <v>0</v>
      </c>
      <c r="E31" s="42">
        <v>0</v>
      </c>
      <c r="F31" s="42">
        <v>0</v>
      </c>
      <c r="G31" s="42">
        <f t="shared" si="2"/>
        <v>0</v>
      </c>
      <c r="H31" s="42">
        <f t="shared" si="3"/>
        <v>0</v>
      </c>
      <c r="I31" s="42">
        <v>0</v>
      </c>
      <c r="J31" s="42">
        <v>0</v>
      </c>
      <c r="K31" s="42">
        <v>0</v>
      </c>
      <c r="L31" s="42">
        <v>0</v>
      </c>
      <c r="M31" s="42">
        <v>0</v>
      </c>
      <c r="N31" s="42">
        <v>0</v>
      </c>
      <c r="O31" s="42">
        <v>0</v>
      </c>
      <c r="P31" s="42">
        <v>0</v>
      </c>
      <c r="Q31" s="42">
        <f t="shared" si="8"/>
        <v>0</v>
      </c>
      <c r="R31" s="42">
        <f t="shared" si="5"/>
        <v>0</v>
      </c>
      <c r="S31" s="42">
        <f t="shared" si="6"/>
        <v>0</v>
      </c>
      <c r="T31" s="43"/>
    </row>
    <row r="32" spans="1:21" ht="47.25" x14ac:dyDescent="0.25">
      <c r="A32" s="34" t="s">
        <v>153</v>
      </c>
      <c r="B32" s="35" t="s">
        <v>72</v>
      </c>
      <c r="C32" s="36" t="s">
        <v>23</v>
      </c>
      <c r="D32" s="37">
        <f>D33+D34</f>
        <v>0</v>
      </c>
      <c r="E32" s="37">
        <f>E33+E34</f>
        <v>0</v>
      </c>
      <c r="F32" s="37">
        <f>F33+F34</f>
        <v>0</v>
      </c>
      <c r="G32" s="37">
        <f t="shared" si="2"/>
        <v>0</v>
      </c>
      <c r="H32" s="37">
        <f t="shared" si="3"/>
        <v>0</v>
      </c>
      <c r="I32" s="37">
        <f>I33+I34</f>
        <v>0</v>
      </c>
      <c r="J32" s="37">
        <f t="shared" ref="J32:P32" si="17">J33+J34</f>
        <v>0</v>
      </c>
      <c r="K32" s="37">
        <f t="shared" si="17"/>
        <v>0</v>
      </c>
      <c r="L32" s="37">
        <f t="shared" si="17"/>
        <v>0</v>
      </c>
      <c r="M32" s="37">
        <f t="shared" si="17"/>
        <v>0</v>
      </c>
      <c r="N32" s="37">
        <f t="shared" si="17"/>
        <v>0</v>
      </c>
      <c r="O32" s="37">
        <f t="shared" si="17"/>
        <v>0</v>
      </c>
      <c r="P32" s="37">
        <f t="shared" si="17"/>
        <v>0</v>
      </c>
      <c r="Q32" s="37">
        <f t="shared" si="8"/>
        <v>0</v>
      </c>
      <c r="R32" s="37">
        <f t="shared" si="5"/>
        <v>0</v>
      </c>
      <c r="S32" s="37">
        <f t="shared" si="6"/>
        <v>0</v>
      </c>
      <c r="T32" s="38"/>
    </row>
    <row r="33" spans="1:22" ht="78.75" x14ac:dyDescent="0.25">
      <c r="A33" s="39" t="s">
        <v>154</v>
      </c>
      <c r="B33" s="40" t="s">
        <v>155</v>
      </c>
      <c r="C33" s="41" t="s">
        <v>23</v>
      </c>
      <c r="D33" s="42">
        <v>0</v>
      </c>
      <c r="E33" s="42">
        <v>0</v>
      </c>
      <c r="F33" s="42">
        <v>0</v>
      </c>
      <c r="G33" s="42">
        <f t="shared" si="2"/>
        <v>0</v>
      </c>
      <c r="H33" s="42">
        <f t="shared" si="3"/>
        <v>0</v>
      </c>
      <c r="I33" s="42">
        <v>0</v>
      </c>
      <c r="J33" s="42">
        <v>0</v>
      </c>
      <c r="K33" s="42">
        <v>0</v>
      </c>
      <c r="L33" s="42">
        <v>0</v>
      </c>
      <c r="M33" s="42">
        <v>0</v>
      </c>
      <c r="N33" s="42">
        <v>0</v>
      </c>
      <c r="O33" s="42">
        <v>0</v>
      </c>
      <c r="P33" s="42">
        <v>0</v>
      </c>
      <c r="Q33" s="42">
        <f t="shared" si="8"/>
        <v>0</v>
      </c>
      <c r="R33" s="42">
        <f t="shared" si="5"/>
        <v>0</v>
      </c>
      <c r="S33" s="42">
        <f t="shared" si="6"/>
        <v>0</v>
      </c>
      <c r="T33" s="43"/>
    </row>
    <row r="34" spans="1:22" ht="47.25" x14ac:dyDescent="0.25">
      <c r="A34" s="39" t="s">
        <v>156</v>
      </c>
      <c r="B34" s="40" t="s">
        <v>157</v>
      </c>
      <c r="C34" s="41" t="s">
        <v>23</v>
      </c>
      <c r="D34" s="42">
        <v>0</v>
      </c>
      <c r="E34" s="42">
        <v>0</v>
      </c>
      <c r="F34" s="42">
        <v>0</v>
      </c>
      <c r="G34" s="42">
        <f t="shared" si="2"/>
        <v>0</v>
      </c>
      <c r="H34" s="42">
        <f t="shared" si="3"/>
        <v>0</v>
      </c>
      <c r="I34" s="42">
        <v>0</v>
      </c>
      <c r="J34" s="42">
        <v>0</v>
      </c>
      <c r="K34" s="42">
        <v>0</v>
      </c>
      <c r="L34" s="42">
        <v>0</v>
      </c>
      <c r="M34" s="42">
        <v>0</v>
      </c>
      <c r="N34" s="42">
        <v>0</v>
      </c>
      <c r="O34" s="42">
        <v>0</v>
      </c>
      <c r="P34" s="42">
        <v>0</v>
      </c>
      <c r="Q34" s="42">
        <f t="shared" si="8"/>
        <v>0</v>
      </c>
      <c r="R34" s="42">
        <f t="shared" si="5"/>
        <v>0</v>
      </c>
      <c r="S34" s="42">
        <f t="shared" si="6"/>
        <v>0</v>
      </c>
      <c r="T34" s="43"/>
    </row>
    <row r="35" spans="1:22" ht="47.25" x14ac:dyDescent="0.25">
      <c r="A35" s="34" t="s">
        <v>158</v>
      </c>
      <c r="B35" s="35" t="s">
        <v>73</v>
      </c>
      <c r="C35" s="36" t="s">
        <v>23</v>
      </c>
      <c r="D35" s="37">
        <f t="shared" ref="D35:F39" si="18">D36</f>
        <v>0</v>
      </c>
      <c r="E35" s="37">
        <f t="shared" si="18"/>
        <v>0</v>
      </c>
      <c r="F35" s="37">
        <f t="shared" si="18"/>
        <v>0</v>
      </c>
      <c r="G35" s="37">
        <f t="shared" si="2"/>
        <v>0</v>
      </c>
      <c r="H35" s="37">
        <f t="shared" si="3"/>
        <v>0</v>
      </c>
      <c r="I35" s="37">
        <f t="shared" ref="I35:P39" si="19">I36</f>
        <v>0</v>
      </c>
      <c r="J35" s="37">
        <f t="shared" si="19"/>
        <v>0</v>
      </c>
      <c r="K35" s="37">
        <f t="shared" si="19"/>
        <v>0</v>
      </c>
      <c r="L35" s="37">
        <f t="shared" si="19"/>
        <v>0</v>
      </c>
      <c r="M35" s="37">
        <f t="shared" si="19"/>
        <v>0</v>
      </c>
      <c r="N35" s="37">
        <f t="shared" si="19"/>
        <v>0</v>
      </c>
      <c r="O35" s="37">
        <f t="shared" si="19"/>
        <v>0</v>
      </c>
      <c r="P35" s="37">
        <f t="shared" si="19"/>
        <v>0</v>
      </c>
      <c r="Q35" s="37">
        <f t="shared" si="8"/>
        <v>0</v>
      </c>
      <c r="R35" s="37">
        <f t="shared" si="5"/>
        <v>0</v>
      </c>
      <c r="S35" s="37">
        <f t="shared" si="6"/>
        <v>0</v>
      </c>
      <c r="T35" s="38"/>
    </row>
    <row r="36" spans="1:22" ht="47.25" x14ac:dyDescent="0.25">
      <c r="A36" s="39" t="s">
        <v>159</v>
      </c>
      <c r="B36" s="40" t="s">
        <v>160</v>
      </c>
      <c r="C36" s="41" t="s">
        <v>23</v>
      </c>
      <c r="D36" s="42">
        <f t="shared" si="18"/>
        <v>0</v>
      </c>
      <c r="E36" s="42">
        <f t="shared" si="18"/>
        <v>0</v>
      </c>
      <c r="F36" s="42">
        <f t="shared" si="18"/>
        <v>0</v>
      </c>
      <c r="G36" s="42">
        <f t="shared" si="2"/>
        <v>0</v>
      </c>
      <c r="H36" s="42">
        <f t="shared" si="3"/>
        <v>0</v>
      </c>
      <c r="I36" s="42">
        <f t="shared" si="19"/>
        <v>0</v>
      </c>
      <c r="J36" s="42">
        <f>J37</f>
        <v>0</v>
      </c>
      <c r="K36" s="42">
        <f t="shared" si="19"/>
        <v>0</v>
      </c>
      <c r="L36" s="42">
        <f t="shared" ref="L36:P39" si="20">L37</f>
        <v>0</v>
      </c>
      <c r="M36" s="42">
        <f>M37</f>
        <v>0</v>
      </c>
      <c r="N36" s="42">
        <f t="shared" si="20"/>
        <v>0</v>
      </c>
      <c r="O36" s="42">
        <f>O37</f>
        <v>0</v>
      </c>
      <c r="P36" s="42">
        <f t="shared" si="20"/>
        <v>0</v>
      </c>
      <c r="Q36" s="42">
        <f t="shared" si="8"/>
        <v>0</v>
      </c>
      <c r="R36" s="42">
        <f t="shared" si="5"/>
        <v>0</v>
      </c>
      <c r="S36" s="42">
        <f t="shared" si="6"/>
        <v>0</v>
      </c>
      <c r="T36" s="43"/>
    </row>
    <row r="37" spans="1:22" ht="126" x14ac:dyDescent="0.25">
      <c r="A37" s="39" t="s">
        <v>159</v>
      </c>
      <c r="B37" s="40" t="s">
        <v>74</v>
      </c>
      <c r="C37" s="41" t="s">
        <v>23</v>
      </c>
      <c r="D37" s="42">
        <f t="shared" si="18"/>
        <v>0</v>
      </c>
      <c r="E37" s="42">
        <f t="shared" si="18"/>
        <v>0</v>
      </c>
      <c r="F37" s="42">
        <f t="shared" si="18"/>
        <v>0</v>
      </c>
      <c r="G37" s="42">
        <f t="shared" si="2"/>
        <v>0</v>
      </c>
      <c r="H37" s="42">
        <f t="shared" si="3"/>
        <v>0</v>
      </c>
      <c r="I37" s="42">
        <f t="shared" si="19"/>
        <v>0</v>
      </c>
      <c r="J37" s="42">
        <f>J38</f>
        <v>0</v>
      </c>
      <c r="K37" s="42">
        <f t="shared" si="19"/>
        <v>0</v>
      </c>
      <c r="L37" s="42">
        <f t="shared" si="20"/>
        <v>0</v>
      </c>
      <c r="M37" s="42">
        <f>M38</f>
        <v>0</v>
      </c>
      <c r="N37" s="42">
        <f t="shared" si="20"/>
        <v>0</v>
      </c>
      <c r="O37" s="42">
        <f>O38</f>
        <v>0</v>
      </c>
      <c r="P37" s="42">
        <f t="shared" si="20"/>
        <v>0</v>
      </c>
      <c r="Q37" s="42">
        <f t="shared" si="8"/>
        <v>0</v>
      </c>
      <c r="R37" s="42">
        <f t="shared" si="5"/>
        <v>0</v>
      </c>
      <c r="S37" s="42">
        <f t="shared" si="6"/>
        <v>0</v>
      </c>
      <c r="T37" s="43"/>
    </row>
    <row r="38" spans="1:22" ht="110.25" x14ac:dyDescent="0.25">
      <c r="A38" s="39" t="s">
        <v>159</v>
      </c>
      <c r="B38" s="40" t="s">
        <v>75</v>
      </c>
      <c r="C38" s="41" t="s">
        <v>23</v>
      </c>
      <c r="D38" s="42">
        <f t="shared" si="18"/>
        <v>0</v>
      </c>
      <c r="E38" s="42">
        <f t="shared" si="18"/>
        <v>0</v>
      </c>
      <c r="F38" s="42">
        <f t="shared" si="18"/>
        <v>0</v>
      </c>
      <c r="G38" s="42">
        <f t="shared" si="2"/>
        <v>0</v>
      </c>
      <c r="H38" s="42">
        <f t="shared" si="3"/>
        <v>0</v>
      </c>
      <c r="I38" s="42">
        <f t="shared" si="19"/>
        <v>0</v>
      </c>
      <c r="J38" s="42">
        <f>J39</f>
        <v>0</v>
      </c>
      <c r="K38" s="42">
        <f t="shared" si="19"/>
        <v>0</v>
      </c>
      <c r="L38" s="42">
        <f t="shared" si="20"/>
        <v>0</v>
      </c>
      <c r="M38" s="42">
        <f>M39</f>
        <v>0</v>
      </c>
      <c r="N38" s="42">
        <f t="shared" si="20"/>
        <v>0</v>
      </c>
      <c r="O38" s="42">
        <f>O39</f>
        <v>0</v>
      </c>
      <c r="P38" s="42">
        <f t="shared" si="20"/>
        <v>0</v>
      </c>
      <c r="Q38" s="42">
        <f t="shared" si="8"/>
        <v>0</v>
      </c>
      <c r="R38" s="42">
        <f t="shared" si="5"/>
        <v>0</v>
      </c>
      <c r="S38" s="42">
        <f t="shared" si="6"/>
        <v>0</v>
      </c>
      <c r="T38" s="43"/>
    </row>
    <row r="39" spans="1:22" ht="110.25" x14ac:dyDescent="0.25">
      <c r="A39" s="39" t="s">
        <v>159</v>
      </c>
      <c r="B39" s="40" t="s">
        <v>76</v>
      </c>
      <c r="C39" s="41" t="s">
        <v>23</v>
      </c>
      <c r="D39" s="42">
        <f t="shared" si="18"/>
        <v>0</v>
      </c>
      <c r="E39" s="42">
        <f t="shared" si="18"/>
        <v>0</v>
      </c>
      <c r="F39" s="42">
        <f t="shared" si="18"/>
        <v>0</v>
      </c>
      <c r="G39" s="42">
        <f t="shared" si="2"/>
        <v>0</v>
      </c>
      <c r="H39" s="42">
        <f t="shared" si="3"/>
        <v>0</v>
      </c>
      <c r="I39" s="42">
        <f t="shared" si="19"/>
        <v>0</v>
      </c>
      <c r="J39" s="42">
        <f>J40</f>
        <v>0</v>
      </c>
      <c r="K39" s="42">
        <f t="shared" si="19"/>
        <v>0</v>
      </c>
      <c r="L39" s="42">
        <f t="shared" si="20"/>
        <v>0</v>
      </c>
      <c r="M39" s="42">
        <f>M40</f>
        <v>0</v>
      </c>
      <c r="N39" s="42">
        <f t="shared" si="20"/>
        <v>0</v>
      </c>
      <c r="O39" s="42">
        <f>O40</f>
        <v>0</v>
      </c>
      <c r="P39" s="42">
        <f t="shared" si="20"/>
        <v>0</v>
      </c>
      <c r="Q39" s="42">
        <f t="shared" si="8"/>
        <v>0</v>
      </c>
      <c r="R39" s="42">
        <f t="shared" si="5"/>
        <v>0</v>
      </c>
      <c r="S39" s="42">
        <f t="shared" si="6"/>
        <v>0</v>
      </c>
      <c r="T39" s="43"/>
    </row>
    <row r="40" spans="1:22" ht="47.25" x14ac:dyDescent="0.25">
      <c r="A40" s="39" t="s">
        <v>161</v>
      </c>
      <c r="B40" s="40" t="s">
        <v>160</v>
      </c>
      <c r="C40" s="41" t="s">
        <v>23</v>
      </c>
      <c r="D40" s="42">
        <v>0</v>
      </c>
      <c r="E40" s="42">
        <v>0</v>
      </c>
      <c r="F40" s="42">
        <v>0</v>
      </c>
      <c r="G40" s="42">
        <f t="shared" si="2"/>
        <v>0</v>
      </c>
      <c r="H40" s="42">
        <f t="shared" si="3"/>
        <v>0</v>
      </c>
      <c r="I40" s="42">
        <v>0</v>
      </c>
      <c r="J40" s="42">
        <v>0</v>
      </c>
      <c r="K40" s="42">
        <v>0</v>
      </c>
      <c r="L40" s="42">
        <v>0</v>
      </c>
      <c r="M40" s="42">
        <v>0</v>
      </c>
      <c r="N40" s="42">
        <v>0</v>
      </c>
      <c r="O40" s="42">
        <v>0</v>
      </c>
      <c r="P40" s="42">
        <v>0</v>
      </c>
      <c r="Q40" s="42">
        <f t="shared" si="8"/>
        <v>0</v>
      </c>
      <c r="R40" s="42">
        <f t="shared" si="5"/>
        <v>0</v>
      </c>
      <c r="S40" s="42">
        <f t="shared" si="6"/>
        <v>0</v>
      </c>
      <c r="T40" s="43"/>
    </row>
    <row r="41" spans="1:22" ht="126" x14ac:dyDescent="0.25">
      <c r="A41" s="39" t="s">
        <v>161</v>
      </c>
      <c r="B41" s="40" t="s">
        <v>74</v>
      </c>
      <c r="C41" s="41" t="s">
        <v>23</v>
      </c>
      <c r="D41" s="42">
        <v>0</v>
      </c>
      <c r="E41" s="42">
        <v>0</v>
      </c>
      <c r="F41" s="42">
        <v>0</v>
      </c>
      <c r="G41" s="42">
        <f t="shared" si="2"/>
        <v>0</v>
      </c>
      <c r="H41" s="42">
        <f t="shared" si="3"/>
        <v>0</v>
      </c>
      <c r="I41" s="42">
        <v>0</v>
      </c>
      <c r="J41" s="42">
        <v>0</v>
      </c>
      <c r="K41" s="42">
        <v>0</v>
      </c>
      <c r="L41" s="42">
        <v>0</v>
      </c>
      <c r="M41" s="42">
        <v>0</v>
      </c>
      <c r="N41" s="42">
        <v>0</v>
      </c>
      <c r="O41" s="42">
        <v>0</v>
      </c>
      <c r="P41" s="42">
        <v>0</v>
      </c>
      <c r="Q41" s="42">
        <f t="shared" si="8"/>
        <v>0</v>
      </c>
      <c r="R41" s="42">
        <f t="shared" si="5"/>
        <v>0</v>
      </c>
      <c r="S41" s="42">
        <f t="shared" si="6"/>
        <v>0</v>
      </c>
      <c r="T41" s="43"/>
    </row>
    <row r="42" spans="1:22" ht="110.25" x14ac:dyDescent="0.25">
      <c r="A42" s="39" t="s">
        <v>77</v>
      </c>
      <c r="B42" s="40" t="s">
        <v>75</v>
      </c>
      <c r="C42" s="41" t="s">
        <v>23</v>
      </c>
      <c r="D42" s="42">
        <v>0</v>
      </c>
      <c r="E42" s="42">
        <v>0</v>
      </c>
      <c r="F42" s="42">
        <v>0</v>
      </c>
      <c r="G42" s="42">
        <f t="shared" si="2"/>
        <v>0</v>
      </c>
      <c r="H42" s="42">
        <f t="shared" si="3"/>
        <v>0</v>
      </c>
      <c r="I42" s="42">
        <v>0</v>
      </c>
      <c r="J42" s="42">
        <v>0</v>
      </c>
      <c r="K42" s="42">
        <v>0</v>
      </c>
      <c r="L42" s="42">
        <v>0</v>
      </c>
      <c r="M42" s="42">
        <v>0</v>
      </c>
      <c r="N42" s="42">
        <v>0</v>
      </c>
      <c r="O42" s="42">
        <v>0</v>
      </c>
      <c r="P42" s="42">
        <v>0</v>
      </c>
      <c r="Q42" s="42">
        <f t="shared" si="8"/>
        <v>0</v>
      </c>
      <c r="R42" s="42">
        <f t="shared" si="5"/>
        <v>0</v>
      </c>
      <c r="S42" s="42">
        <f t="shared" si="6"/>
        <v>0</v>
      </c>
      <c r="T42" s="43"/>
    </row>
    <row r="43" spans="1:22" ht="110.25" x14ac:dyDescent="0.25">
      <c r="A43" s="39" t="s">
        <v>161</v>
      </c>
      <c r="B43" s="40" t="s">
        <v>78</v>
      </c>
      <c r="C43" s="41" t="s">
        <v>23</v>
      </c>
      <c r="D43" s="42">
        <v>0</v>
      </c>
      <c r="E43" s="42">
        <v>0</v>
      </c>
      <c r="F43" s="42">
        <v>0</v>
      </c>
      <c r="G43" s="42">
        <f t="shared" si="2"/>
        <v>0</v>
      </c>
      <c r="H43" s="42">
        <f t="shared" si="3"/>
        <v>0</v>
      </c>
      <c r="I43" s="42">
        <v>0</v>
      </c>
      <c r="J43" s="42">
        <v>0</v>
      </c>
      <c r="K43" s="42">
        <v>0</v>
      </c>
      <c r="L43" s="42">
        <v>0</v>
      </c>
      <c r="M43" s="42">
        <v>0</v>
      </c>
      <c r="N43" s="42">
        <v>0</v>
      </c>
      <c r="O43" s="42">
        <v>0</v>
      </c>
      <c r="P43" s="42">
        <v>0</v>
      </c>
      <c r="Q43" s="42">
        <f t="shared" si="8"/>
        <v>0</v>
      </c>
      <c r="R43" s="42">
        <f t="shared" si="5"/>
        <v>0</v>
      </c>
      <c r="S43" s="42">
        <f t="shared" si="6"/>
        <v>0</v>
      </c>
      <c r="T43" s="43"/>
    </row>
    <row r="44" spans="1:22" ht="94.5" x14ac:dyDescent="0.25">
      <c r="A44" s="34" t="s">
        <v>162</v>
      </c>
      <c r="B44" s="35" t="s">
        <v>39</v>
      </c>
      <c r="C44" s="36" t="s">
        <v>23</v>
      </c>
      <c r="D44" s="37">
        <f>D45+D46</f>
        <v>1203.1702224214409</v>
      </c>
      <c r="E44" s="37">
        <f>E45+E46</f>
        <v>516.41916163017163</v>
      </c>
      <c r="F44" s="37">
        <f>F45+F46</f>
        <v>686.75106079126954</v>
      </c>
      <c r="G44" s="37">
        <f t="shared" si="2"/>
        <v>427.12955325271332</v>
      </c>
      <c r="H44" s="37">
        <f t="shared" si="3"/>
        <v>256.18033930096232</v>
      </c>
      <c r="I44" s="37">
        <f>I45+I46</f>
        <v>1.7877713893030962</v>
      </c>
      <c r="J44" s="37">
        <f t="shared" ref="J44:P44" si="21">J45+J46</f>
        <v>1.7877713893030962</v>
      </c>
      <c r="K44" s="37">
        <f t="shared" si="21"/>
        <v>35.453043567278918</v>
      </c>
      <c r="L44" s="37">
        <f t="shared" si="21"/>
        <v>35.452898849264948</v>
      </c>
      <c r="M44" s="37">
        <f t="shared" si="21"/>
        <v>274.38342045722334</v>
      </c>
      <c r="N44" s="37">
        <f t="shared" si="21"/>
        <v>218.93966906239427</v>
      </c>
      <c r="O44" s="37">
        <f t="shared" si="21"/>
        <v>115.50531783890794</v>
      </c>
      <c r="P44" s="37">
        <f t="shared" si="21"/>
        <v>0</v>
      </c>
      <c r="Q44" s="37">
        <f t="shared" si="8"/>
        <v>430.57072149030722</v>
      </c>
      <c r="R44" s="37">
        <f t="shared" si="5"/>
        <v>-55.443896112843049</v>
      </c>
      <c r="S44" s="37">
        <f t="shared" si="6"/>
        <v>-17.791907628499811</v>
      </c>
      <c r="T44" s="38"/>
    </row>
    <row r="45" spans="1:22" ht="78.75" x14ac:dyDescent="0.25">
      <c r="A45" s="39" t="s">
        <v>163</v>
      </c>
      <c r="B45" s="40" t="s">
        <v>40</v>
      </c>
      <c r="C45" s="41" t="s">
        <v>23</v>
      </c>
      <c r="D45" s="42">
        <v>0</v>
      </c>
      <c r="E45" s="42">
        <v>0</v>
      </c>
      <c r="F45" s="42">
        <v>0</v>
      </c>
      <c r="G45" s="42">
        <f t="shared" si="2"/>
        <v>0</v>
      </c>
      <c r="H45" s="42">
        <f t="shared" si="3"/>
        <v>0</v>
      </c>
      <c r="I45" s="42">
        <v>0</v>
      </c>
      <c r="J45" s="42">
        <v>0</v>
      </c>
      <c r="K45" s="42">
        <v>0</v>
      </c>
      <c r="L45" s="42">
        <v>0</v>
      </c>
      <c r="M45" s="42">
        <v>0</v>
      </c>
      <c r="N45" s="42">
        <v>0</v>
      </c>
      <c r="O45" s="42">
        <v>0</v>
      </c>
      <c r="P45" s="42">
        <v>0</v>
      </c>
      <c r="Q45" s="42">
        <f t="shared" si="8"/>
        <v>0</v>
      </c>
      <c r="R45" s="42">
        <f t="shared" si="5"/>
        <v>0</v>
      </c>
      <c r="S45" s="42">
        <f t="shared" si="6"/>
        <v>0</v>
      </c>
      <c r="T45" s="43"/>
    </row>
    <row r="46" spans="1:22" ht="78.75" x14ac:dyDescent="0.25">
      <c r="A46" s="39" t="s">
        <v>79</v>
      </c>
      <c r="B46" s="40" t="s">
        <v>41</v>
      </c>
      <c r="C46" s="41" t="s">
        <v>23</v>
      </c>
      <c r="D46" s="42">
        <f t="shared" ref="D46:P46" si="22">SUM(D47:D57)</f>
        <v>1203.1702224214409</v>
      </c>
      <c r="E46" s="42">
        <f t="shared" si="22"/>
        <v>516.41916163017163</v>
      </c>
      <c r="F46" s="42">
        <f t="shared" si="22"/>
        <v>686.75106079126954</v>
      </c>
      <c r="G46" s="42">
        <f t="shared" si="22"/>
        <v>427.12955325271315</v>
      </c>
      <c r="H46" s="42">
        <f t="shared" si="22"/>
        <v>256.18033930096232</v>
      </c>
      <c r="I46" s="42">
        <f t="shared" si="22"/>
        <v>1.7877713893030962</v>
      </c>
      <c r="J46" s="42">
        <f t="shared" si="22"/>
        <v>1.7877713893030962</v>
      </c>
      <c r="K46" s="42">
        <f t="shared" si="22"/>
        <v>35.453043567278918</v>
      </c>
      <c r="L46" s="42">
        <f t="shared" si="22"/>
        <v>35.452898849264948</v>
      </c>
      <c r="M46" s="42">
        <f t="shared" si="22"/>
        <v>274.38342045722334</v>
      </c>
      <c r="N46" s="42">
        <f t="shared" si="22"/>
        <v>218.93966906239427</v>
      </c>
      <c r="O46" s="42">
        <f t="shared" si="22"/>
        <v>115.50531783890794</v>
      </c>
      <c r="P46" s="42">
        <f t="shared" si="22"/>
        <v>0</v>
      </c>
      <c r="Q46" s="42">
        <f>F46-H46</f>
        <v>430.57072149030722</v>
      </c>
      <c r="R46" s="42">
        <f t="shared" si="5"/>
        <v>-55.443896112843049</v>
      </c>
      <c r="S46" s="42">
        <f t="shared" si="6"/>
        <v>-17.791907628499811</v>
      </c>
      <c r="T46" s="43"/>
    </row>
    <row r="47" spans="1:22" ht="126" customHeight="1" x14ac:dyDescent="0.25">
      <c r="A47" s="44" t="s">
        <v>79</v>
      </c>
      <c r="B47" s="45" t="s">
        <v>164</v>
      </c>
      <c r="C47" s="46" t="s">
        <v>97</v>
      </c>
      <c r="D47" s="47">
        <v>79.317317236732151</v>
      </c>
      <c r="E47" s="47">
        <v>65.459887595963977</v>
      </c>
      <c r="F47" s="47">
        <f>D47-E47</f>
        <v>13.857429640768174</v>
      </c>
      <c r="G47" s="47">
        <f t="shared" si="2"/>
        <v>8.0082409575062492</v>
      </c>
      <c r="H47" s="47">
        <f t="shared" si="3"/>
        <v>1.9795751023955758E-2</v>
      </c>
      <c r="I47" s="47">
        <v>2.2512579308872596E-3</v>
      </c>
      <c r="J47" s="47">
        <v>2.2512579308872592E-3</v>
      </c>
      <c r="K47" s="47">
        <v>2.1952695653893132E-3</v>
      </c>
      <c r="L47" s="47">
        <v>2.0505515514274751E-3</v>
      </c>
      <c r="M47" s="47">
        <v>1.9116137831986957E-2</v>
      </c>
      <c r="N47" s="47">
        <v>1.5493941541641023E-2</v>
      </c>
      <c r="O47" s="47">
        <v>7.9846782921779864</v>
      </c>
      <c r="P47" s="47">
        <v>0</v>
      </c>
      <c r="Q47" s="47">
        <f>F47-H47</f>
        <v>13.837633889744218</v>
      </c>
      <c r="R47" s="57">
        <f>J47-I47+L47-K47+N47-M47</f>
        <v>-3.7669143043077731E-3</v>
      </c>
      <c r="S47" s="47">
        <f>IF((I47+K47+M47)=0,0,R47/(I47+K47+M47)*100)</f>
        <v>-15.986792036592487</v>
      </c>
      <c r="T47" s="73" t="s">
        <v>260</v>
      </c>
      <c r="U47" s="54"/>
      <c r="V47" s="54"/>
    </row>
    <row r="48" spans="1:22" ht="144" customHeight="1" x14ac:dyDescent="0.25">
      <c r="A48" s="44" t="s">
        <v>79</v>
      </c>
      <c r="B48" s="45" t="s">
        <v>196</v>
      </c>
      <c r="C48" s="46" t="s">
        <v>96</v>
      </c>
      <c r="D48" s="47">
        <v>925.11991292883818</v>
      </c>
      <c r="E48" s="47">
        <v>334.68359996684444</v>
      </c>
      <c r="F48" s="47">
        <f t="shared" ref="F48:F57" si="23">D48-E48</f>
        <v>590.43631296199374</v>
      </c>
      <c r="G48" s="47">
        <f t="shared" si="2"/>
        <v>370.14246292865084</v>
      </c>
      <c r="H48" s="47">
        <f t="shared" si="3"/>
        <v>241.12303950975513</v>
      </c>
      <c r="I48" s="47">
        <v>1.5376091667959981</v>
      </c>
      <c r="J48" s="47">
        <v>1.5376091667959981</v>
      </c>
      <c r="K48" s="47">
        <v>35.124395537380401</v>
      </c>
      <c r="L48" s="47">
        <v>35.124395537380394</v>
      </c>
      <c r="M48" s="47">
        <v>247.65011999999999</v>
      </c>
      <c r="N48" s="47">
        <v>204.46103480557875</v>
      </c>
      <c r="O48" s="47">
        <v>85.830338224474502</v>
      </c>
      <c r="P48" s="47">
        <v>0</v>
      </c>
      <c r="Q48" s="47">
        <f>F48-H48</f>
        <v>349.3132734522386</v>
      </c>
      <c r="R48" s="47">
        <f>J48-I48+L48-K48+N48-M48</f>
        <v>-43.189085194421239</v>
      </c>
      <c r="S48" s="47">
        <f t="shared" si="6"/>
        <v>-15.190729287173035</v>
      </c>
      <c r="T48" s="73" t="s">
        <v>258</v>
      </c>
      <c r="U48" s="54"/>
      <c r="V48" s="54"/>
    </row>
    <row r="49" spans="1:22" ht="201" customHeight="1" x14ac:dyDescent="0.25">
      <c r="A49" s="44" t="s">
        <v>79</v>
      </c>
      <c r="B49" s="45" t="s">
        <v>165</v>
      </c>
      <c r="C49" s="46" t="s">
        <v>94</v>
      </c>
      <c r="D49" s="47">
        <v>104.66118897345</v>
      </c>
      <c r="E49" s="47">
        <v>91.993871396043218</v>
      </c>
      <c r="F49" s="47">
        <f t="shared" si="23"/>
        <v>12.667317577406777</v>
      </c>
      <c r="G49" s="47">
        <f t="shared" si="2"/>
        <v>12.667317577406781</v>
      </c>
      <c r="H49" s="47">
        <f t="shared" si="3"/>
        <v>4.1780239237164123</v>
      </c>
      <c r="I49" s="47">
        <v>4.0522642755970679E-2</v>
      </c>
      <c r="J49" s="47">
        <v>4.0522642755970666E-2</v>
      </c>
      <c r="K49" s="47">
        <v>0.13718833085021356</v>
      </c>
      <c r="L49" s="47">
        <v>0.13718833085021351</v>
      </c>
      <c r="M49" s="47">
        <v>10.220844077800592</v>
      </c>
      <c r="N49" s="47">
        <v>4.0003129501102279</v>
      </c>
      <c r="O49" s="47">
        <v>2.2687625260000059</v>
      </c>
      <c r="P49" s="47">
        <v>0</v>
      </c>
      <c r="Q49" s="47">
        <f t="shared" ref="Q49:Q57" si="24">F49-H49</f>
        <v>8.489293653690364</v>
      </c>
      <c r="R49" s="47">
        <f t="shared" si="5"/>
        <v>-6.2205311276903643</v>
      </c>
      <c r="S49" s="47">
        <f t="shared" si="6"/>
        <v>-59.821110692190025</v>
      </c>
      <c r="T49" s="73" t="s">
        <v>259</v>
      </c>
      <c r="U49" s="54"/>
      <c r="V49" s="54"/>
    </row>
    <row r="50" spans="1:22" ht="89.25" customHeight="1" x14ac:dyDescent="0.25">
      <c r="A50" s="44" t="s">
        <v>79</v>
      </c>
      <c r="B50" s="45" t="s">
        <v>166</v>
      </c>
      <c r="C50" s="46" t="s">
        <v>95</v>
      </c>
      <c r="D50" s="47">
        <v>30.642775028699987</v>
      </c>
      <c r="E50" s="47">
        <v>19.572263499462622</v>
      </c>
      <c r="F50" s="47">
        <f t="shared" si="23"/>
        <v>11.070511529237365</v>
      </c>
      <c r="G50" s="47">
        <f t="shared" si="2"/>
        <v>11.070511529237368</v>
      </c>
      <c r="H50" s="47">
        <f t="shared" si="3"/>
        <v>0.28986370760290436</v>
      </c>
      <c r="I50" s="47">
        <v>0.16686567906426944</v>
      </c>
      <c r="J50" s="47">
        <v>0.16686567906426947</v>
      </c>
      <c r="K50" s="47">
        <v>5.5826004574951398E-2</v>
      </c>
      <c r="L50" s="47">
        <v>5.5826004574951398E-2</v>
      </c>
      <c r="M50" s="47">
        <v>10.847819845598147</v>
      </c>
      <c r="N50" s="47">
        <v>6.7172023963683505E-2</v>
      </c>
      <c r="O50" s="47">
        <v>0</v>
      </c>
      <c r="P50" s="47">
        <v>0</v>
      </c>
      <c r="Q50" s="47">
        <f t="shared" si="24"/>
        <v>10.78064782163446</v>
      </c>
      <c r="R50" s="47">
        <f t="shared" si="5"/>
        <v>-10.780647821634464</v>
      </c>
      <c r="S50" s="47">
        <f t="shared" si="6"/>
        <v>-97.381659313236142</v>
      </c>
      <c r="T50" s="56" t="s">
        <v>262</v>
      </c>
      <c r="U50" s="54"/>
      <c r="V50" s="54"/>
    </row>
    <row r="51" spans="1:22" ht="105" customHeight="1" x14ac:dyDescent="0.25">
      <c r="A51" s="44" t="s">
        <v>79</v>
      </c>
      <c r="B51" s="45" t="s">
        <v>93</v>
      </c>
      <c r="C51" s="46" t="s">
        <v>98</v>
      </c>
      <c r="D51" s="47">
        <v>24.920455999999994</v>
      </c>
      <c r="E51" s="47">
        <v>8.8059013434929299E-3</v>
      </c>
      <c r="F51" s="47">
        <f t="shared" si="23"/>
        <v>24.911650098656501</v>
      </c>
      <c r="G51" s="47">
        <f t="shared" si="2"/>
        <v>24.911650098656505</v>
      </c>
      <c r="H51" s="47">
        <f t="shared" si="3"/>
        <v>10.314894318863919</v>
      </c>
      <c r="I51" s="47">
        <v>4.0522642755970645E-2</v>
      </c>
      <c r="J51" s="47">
        <v>4.0522642755970666E-2</v>
      </c>
      <c r="K51" s="47">
        <v>5.3838444907957292E-2</v>
      </c>
      <c r="L51" s="47">
        <v>5.3838444907957299E-2</v>
      </c>
      <c r="M51" s="47">
        <v>5.4622768389925778</v>
      </c>
      <c r="N51" s="47">
        <v>10.22053323119999</v>
      </c>
      <c r="O51" s="47">
        <v>19.355012171999999</v>
      </c>
      <c r="P51" s="47">
        <v>0</v>
      </c>
      <c r="Q51" s="47">
        <f t="shared" si="24"/>
        <v>14.596755779792582</v>
      </c>
      <c r="R51" s="47">
        <f>J51-I51+L51-K51+N51-M51</f>
        <v>4.7582563922074126</v>
      </c>
      <c r="S51" s="47">
        <f t="shared" si="6"/>
        <v>85.631931664666013</v>
      </c>
      <c r="T51" s="73" t="s">
        <v>270</v>
      </c>
      <c r="U51" s="54"/>
      <c r="V51" s="54"/>
    </row>
    <row r="52" spans="1:22" ht="96" customHeight="1" x14ac:dyDescent="0.25">
      <c r="A52" s="44" t="s">
        <v>79</v>
      </c>
      <c r="B52" s="45" t="s">
        <v>197</v>
      </c>
      <c r="C52" s="46" t="s">
        <v>198</v>
      </c>
      <c r="D52" s="47">
        <v>34.584569695934711</v>
      </c>
      <c r="E52" s="47">
        <v>2.1771952999999997</v>
      </c>
      <c r="F52" s="47">
        <f t="shared" si="23"/>
        <v>32.40737439593471</v>
      </c>
      <c r="G52" s="47">
        <f t="shared" si="2"/>
        <v>0</v>
      </c>
      <c r="H52" s="47">
        <f t="shared" si="3"/>
        <v>0</v>
      </c>
      <c r="I52" s="47">
        <v>0</v>
      </c>
      <c r="J52" s="47">
        <v>0</v>
      </c>
      <c r="K52" s="47">
        <v>0</v>
      </c>
      <c r="L52" s="47">
        <v>0</v>
      </c>
      <c r="M52" s="47">
        <v>0</v>
      </c>
      <c r="N52" s="47">
        <v>0</v>
      </c>
      <c r="O52" s="47">
        <v>0</v>
      </c>
      <c r="P52" s="47">
        <v>0</v>
      </c>
      <c r="Q52" s="47">
        <f t="shared" si="24"/>
        <v>32.40737439593471</v>
      </c>
      <c r="R52" s="47">
        <f t="shared" si="5"/>
        <v>0</v>
      </c>
      <c r="S52" s="47">
        <f t="shared" si="6"/>
        <v>0</v>
      </c>
      <c r="T52" s="56"/>
      <c r="U52" s="54"/>
      <c r="V52" s="54"/>
    </row>
    <row r="53" spans="1:22" ht="66" customHeight="1" x14ac:dyDescent="0.25">
      <c r="A53" s="44" t="s">
        <v>79</v>
      </c>
      <c r="B53" s="45" t="s">
        <v>199</v>
      </c>
      <c r="C53" s="46" t="s">
        <v>200</v>
      </c>
      <c r="D53" s="47">
        <v>2.5235379705137562</v>
      </c>
      <c r="E53" s="47">
        <v>2.5235379705137562</v>
      </c>
      <c r="F53" s="47">
        <f t="shared" si="23"/>
        <v>0</v>
      </c>
      <c r="G53" s="47">
        <f t="shared" si="2"/>
        <v>0</v>
      </c>
      <c r="H53" s="47">
        <f t="shared" si="3"/>
        <v>0.12859324</v>
      </c>
      <c r="I53" s="47">
        <v>0</v>
      </c>
      <c r="J53" s="47">
        <v>0</v>
      </c>
      <c r="K53" s="47">
        <v>0</v>
      </c>
      <c r="L53" s="47">
        <v>0</v>
      </c>
      <c r="M53" s="47">
        <v>0</v>
      </c>
      <c r="N53" s="47">
        <v>0.12859324</v>
      </c>
      <c r="O53" s="47">
        <v>0</v>
      </c>
      <c r="P53" s="47">
        <v>0</v>
      </c>
      <c r="Q53" s="47">
        <f t="shared" si="24"/>
        <v>-0.12859324</v>
      </c>
      <c r="R53" s="47">
        <f t="shared" si="5"/>
        <v>0.12859324</v>
      </c>
      <c r="S53" s="47">
        <f t="shared" si="6"/>
        <v>0</v>
      </c>
      <c r="T53" s="73" t="s">
        <v>263</v>
      </c>
      <c r="U53" s="54"/>
      <c r="V53" s="54"/>
    </row>
    <row r="54" spans="1:22" ht="114" customHeight="1" x14ac:dyDescent="0.25">
      <c r="A54" s="44" t="s">
        <v>79</v>
      </c>
      <c r="B54" s="45" t="s">
        <v>201</v>
      </c>
      <c r="C54" s="46" t="s">
        <v>202</v>
      </c>
      <c r="D54" s="47">
        <v>0.51203902463999984</v>
      </c>
      <c r="E54" s="47">
        <v>0</v>
      </c>
      <c r="F54" s="47">
        <f t="shared" si="23"/>
        <v>0.51203902463999984</v>
      </c>
      <c r="G54" s="47">
        <f t="shared" si="2"/>
        <v>0</v>
      </c>
      <c r="H54" s="47">
        <f t="shared" si="3"/>
        <v>0</v>
      </c>
      <c r="I54" s="47">
        <v>0</v>
      </c>
      <c r="J54" s="47">
        <v>0</v>
      </c>
      <c r="K54" s="47">
        <v>0</v>
      </c>
      <c r="L54" s="47">
        <v>0</v>
      </c>
      <c r="M54" s="47">
        <v>0</v>
      </c>
      <c r="N54" s="47">
        <v>0</v>
      </c>
      <c r="O54" s="47">
        <v>0</v>
      </c>
      <c r="P54" s="47">
        <v>0</v>
      </c>
      <c r="Q54" s="47">
        <f t="shared" si="24"/>
        <v>0.51203902463999984</v>
      </c>
      <c r="R54" s="47">
        <f t="shared" si="5"/>
        <v>0</v>
      </c>
      <c r="S54" s="47">
        <f t="shared" si="6"/>
        <v>0</v>
      </c>
      <c r="T54" s="56"/>
      <c r="U54" s="54"/>
      <c r="V54" s="54"/>
    </row>
    <row r="55" spans="1:22" ht="110.25" customHeight="1" x14ac:dyDescent="0.25">
      <c r="A55" s="44" t="s">
        <v>79</v>
      </c>
      <c r="B55" s="45" t="s">
        <v>203</v>
      </c>
      <c r="C55" s="46" t="s">
        <v>204</v>
      </c>
      <c r="D55" s="47">
        <v>0.2628435369999999</v>
      </c>
      <c r="E55" s="47">
        <v>0</v>
      </c>
      <c r="F55" s="47">
        <f t="shared" ref="F55:F56" si="25">D55-E55</f>
        <v>0.2628435369999999</v>
      </c>
      <c r="G55" s="47">
        <f t="shared" ref="G55:G56" si="26">I55+K55+M55+O55</f>
        <v>0.26284353699999996</v>
      </c>
      <c r="H55" s="47">
        <f t="shared" ref="H55:H56" si="27">J55+L55+N55+P55</f>
        <v>0.12612885000000001</v>
      </c>
      <c r="I55" s="47">
        <v>0</v>
      </c>
      <c r="J55" s="47">
        <v>0</v>
      </c>
      <c r="K55" s="47">
        <v>7.9599980000000001E-2</v>
      </c>
      <c r="L55" s="47">
        <v>7.9599980000000001E-2</v>
      </c>
      <c r="M55" s="47">
        <v>0.18324355699999995</v>
      </c>
      <c r="N55" s="47">
        <v>4.652887E-2</v>
      </c>
      <c r="O55" s="47">
        <v>0</v>
      </c>
      <c r="P55" s="47">
        <v>0</v>
      </c>
      <c r="Q55" s="47">
        <f t="shared" ref="Q55:Q56" si="28">F55-H55</f>
        <v>0.13671468699999989</v>
      </c>
      <c r="R55" s="47">
        <f t="shared" si="5"/>
        <v>-0.13671468699999995</v>
      </c>
      <c r="S55" s="47">
        <f t="shared" si="6"/>
        <v>-52.013714531622654</v>
      </c>
      <c r="T55" s="73" t="s">
        <v>264</v>
      </c>
      <c r="U55" s="54"/>
      <c r="V55" s="54"/>
    </row>
    <row r="56" spans="1:22" ht="93" customHeight="1" x14ac:dyDescent="0.25">
      <c r="A56" s="44" t="s">
        <v>79</v>
      </c>
      <c r="B56" s="45" t="s">
        <v>236</v>
      </c>
      <c r="C56" s="46" t="s">
        <v>237</v>
      </c>
      <c r="D56" s="47">
        <v>6.6526624255439995E-2</v>
      </c>
      <c r="E56" s="47">
        <v>0</v>
      </c>
      <c r="F56" s="47">
        <f t="shared" si="25"/>
        <v>6.6526624255439995E-2</v>
      </c>
      <c r="G56" s="47">
        <f t="shared" si="26"/>
        <v>6.6526624255440009E-2</v>
      </c>
      <c r="H56" s="47">
        <f t="shared" si="27"/>
        <v>0</v>
      </c>
      <c r="I56" s="47">
        <v>0</v>
      </c>
      <c r="J56" s="47">
        <v>0</v>
      </c>
      <c r="K56" s="47">
        <v>0</v>
      </c>
      <c r="L56" s="47">
        <v>0</v>
      </c>
      <c r="M56" s="47">
        <v>0</v>
      </c>
      <c r="N56" s="47">
        <v>0</v>
      </c>
      <c r="O56" s="47">
        <v>6.6526624255440009E-2</v>
      </c>
      <c r="P56" s="47">
        <v>0</v>
      </c>
      <c r="Q56" s="47">
        <f t="shared" si="28"/>
        <v>6.6526624255439995E-2</v>
      </c>
      <c r="R56" s="47">
        <f t="shared" si="5"/>
        <v>0</v>
      </c>
      <c r="S56" s="47">
        <f t="shared" si="6"/>
        <v>0</v>
      </c>
      <c r="T56" s="56"/>
      <c r="U56" s="54"/>
      <c r="V56" s="5"/>
    </row>
    <row r="57" spans="1:22" ht="107.25" customHeight="1" x14ac:dyDescent="0.25">
      <c r="A57" s="44" t="s">
        <v>79</v>
      </c>
      <c r="B57" s="45" t="s">
        <v>238</v>
      </c>
      <c r="C57" s="46" t="s">
        <v>239</v>
      </c>
      <c r="D57" s="47">
        <v>0.55905540137680898</v>
      </c>
      <c r="E57" s="47">
        <v>0</v>
      </c>
      <c r="F57" s="47">
        <f t="shared" si="23"/>
        <v>0.55905540137680898</v>
      </c>
      <c r="G57" s="47">
        <f t="shared" si="2"/>
        <v>0</v>
      </c>
      <c r="H57" s="47">
        <f t="shared" si="3"/>
        <v>0</v>
      </c>
      <c r="I57" s="47">
        <v>0</v>
      </c>
      <c r="J57" s="47">
        <v>0</v>
      </c>
      <c r="K57" s="47">
        <v>0</v>
      </c>
      <c r="L57" s="47">
        <v>0</v>
      </c>
      <c r="M57" s="47">
        <v>0</v>
      </c>
      <c r="N57" s="47">
        <v>0</v>
      </c>
      <c r="O57" s="47">
        <v>0</v>
      </c>
      <c r="P57" s="47">
        <v>0</v>
      </c>
      <c r="Q57" s="47">
        <f t="shared" si="24"/>
        <v>0.55905540137680898</v>
      </c>
      <c r="R57" s="47">
        <f t="shared" si="5"/>
        <v>0</v>
      </c>
      <c r="S57" s="47">
        <f t="shared" si="6"/>
        <v>0</v>
      </c>
      <c r="T57" s="56"/>
      <c r="U57" s="54"/>
      <c r="V57" s="5"/>
    </row>
    <row r="58" spans="1:22" ht="47.25" x14ac:dyDescent="0.25">
      <c r="A58" s="29" t="s">
        <v>167</v>
      </c>
      <c r="B58" s="30" t="s">
        <v>42</v>
      </c>
      <c r="C58" s="31" t="s">
        <v>23</v>
      </c>
      <c r="D58" s="32">
        <f>D59+D104+D108+D118</f>
        <v>7135.6741209216016</v>
      </c>
      <c r="E58" s="32">
        <f>E59+E104+E108+E118</f>
        <v>1682.6289307143329</v>
      </c>
      <c r="F58" s="32">
        <f>F59+F104+F108+F118</f>
        <v>5453.0451902072673</v>
      </c>
      <c r="G58" s="32">
        <f t="shared" si="2"/>
        <v>527.20144656438902</v>
      </c>
      <c r="H58" s="32">
        <f t="shared" si="3"/>
        <v>102.01337786083761</v>
      </c>
      <c r="I58" s="32">
        <f t="shared" ref="I58:P58" si="29">I59+I104+I108+I118</f>
        <v>32.255964299617908</v>
      </c>
      <c r="J58" s="32">
        <f t="shared" si="29"/>
        <v>32.217102360826019</v>
      </c>
      <c r="K58" s="32">
        <f t="shared" si="29"/>
        <v>15.758243220333663</v>
      </c>
      <c r="L58" s="32">
        <f t="shared" si="29"/>
        <v>15.585591822405894</v>
      </c>
      <c r="M58" s="32">
        <f t="shared" si="29"/>
        <v>214.31287820345204</v>
      </c>
      <c r="N58" s="32">
        <f t="shared" si="29"/>
        <v>54.210683677605694</v>
      </c>
      <c r="O58" s="32">
        <f t="shared" si="29"/>
        <v>264.87436084098533</v>
      </c>
      <c r="P58" s="32">
        <f t="shared" si="29"/>
        <v>0</v>
      </c>
      <c r="Q58" s="32">
        <f t="shared" si="8"/>
        <v>5351.0318123464294</v>
      </c>
      <c r="R58" s="32">
        <f t="shared" si="5"/>
        <v>-160.31370786256599</v>
      </c>
      <c r="S58" s="32">
        <f t="shared" si="6"/>
        <v>-61.112144565811235</v>
      </c>
      <c r="T58" s="32"/>
    </row>
    <row r="59" spans="1:22" ht="78.75" x14ac:dyDescent="0.25">
      <c r="A59" s="34" t="s">
        <v>168</v>
      </c>
      <c r="B59" s="35" t="s">
        <v>43</v>
      </c>
      <c r="C59" s="36" t="s">
        <v>23</v>
      </c>
      <c r="D59" s="37">
        <f>D60+D63</f>
        <v>7003.0660113175627</v>
      </c>
      <c r="E59" s="37">
        <f>E60+E63</f>
        <v>1679.8661153283329</v>
      </c>
      <c r="F59" s="37">
        <f>F60+F63</f>
        <v>5323.1998959892289</v>
      </c>
      <c r="G59" s="37">
        <f t="shared" si="2"/>
        <v>526.63530258578692</v>
      </c>
      <c r="H59" s="37">
        <f t="shared" si="3"/>
        <v>101.6927322608376</v>
      </c>
      <c r="I59" s="37">
        <f>I60+I63</f>
        <v>32.249445959617908</v>
      </c>
      <c r="J59" s="37">
        <f t="shared" ref="J59:P59" si="30">J60+J63</f>
        <v>32.210584020826019</v>
      </c>
      <c r="K59" s="37">
        <f t="shared" si="30"/>
        <v>15.479137420333663</v>
      </c>
      <c r="L59" s="37">
        <f t="shared" si="30"/>
        <v>15.306486022405894</v>
      </c>
      <c r="M59" s="37">
        <f t="shared" si="30"/>
        <v>214.03235836484998</v>
      </c>
      <c r="N59" s="37">
        <f t="shared" si="30"/>
        <v>54.175662217605691</v>
      </c>
      <c r="O59" s="37">
        <f t="shared" si="30"/>
        <v>264.87436084098533</v>
      </c>
      <c r="P59" s="37">
        <f t="shared" si="30"/>
        <v>0</v>
      </c>
      <c r="Q59" s="37">
        <f t="shared" si="8"/>
        <v>5221.5071637283909</v>
      </c>
      <c r="R59" s="37">
        <f t="shared" si="5"/>
        <v>-160.06820948396395</v>
      </c>
      <c r="S59" s="37">
        <f t="shared" si="6"/>
        <v>-61.150532396853599</v>
      </c>
      <c r="T59" s="37"/>
    </row>
    <row r="60" spans="1:22" ht="31.5" x14ac:dyDescent="0.25">
      <c r="A60" s="39" t="s">
        <v>80</v>
      </c>
      <c r="B60" s="40" t="s">
        <v>44</v>
      </c>
      <c r="C60" s="41" t="s">
        <v>23</v>
      </c>
      <c r="D60" s="42">
        <f t="shared" ref="D60:H60" si="31">D61+D62</f>
        <v>338.47314624511512</v>
      </c>
      <c r="E60" s="42">
        <f t="shared" si="31"/>
        <v>240.75639850131193</v>
      </c>
      <c r="F60" s="42">
        <f t="shared" si="31"/>
        <v>97.716747743803197</v>
      </c>
      <c r="G60" s="42">
        <f t="shared" si="31"/>
        <v>23.982837121302275</v>
      </c>
      <c r="H60" s="42">
        <f t="shared" si="31"/>
        <v>22.204538961911584</v>
      </c>
      <c r="I60" s="42">
        <f>I61+I62</f>
        <v>8.9467444661296796</v>
      </c>
      <c r="J60" s="42">
        <f t="shared" ref="J60:O60" si="32">J61+J62</f>
        <v>8.9467444641296865</v>
      </c>
      <c r="K60" s="42">
        <f t="shared" si="32"/>
        <v>0.43958363565422109</v>
      </c>
      <c r="L60" s="42">
        <f t="shared" si="32"/>
        <v>0.43404347565422108</v>
      </c>
      <c r="M60" s="42">
        <f t="shared" si="32"/>
        <v>14.158882965716558</v>
      </c>
      <c r="N60" s="42">
        <f t="shared" si="32"/>
        <v>12.823751022127677</v>
      </c>
      <c r="O60" s="42">
        <f t="shared" si="32"/>
        <v>0.43762605380181846</v>
      </c>
      <c r="P60" s="42">
        <f t="shared" ref="P60" si="33">P61+P62</f>
        <v>0</v>
      </c>
      <c r="Q60" s="42">
        <f t="shared" si="8"/>
        <v>75.512208781891616</v>
      </c>
      <c r="R60" s="42">
        <f t="shared" si="5"/>
        <v>-1.3406721055888742</v>
      </c>
      <c r="S60" s="42">
        <f t="shared" si="6"/>
        <v>-5.6940330742645529</v>
      </c>
      <c r="T60" s="42"/>
    </row>
    <row r="61" spans="1:22" ht="120" customHeight="1" x14ac:dyDescent="0.25">
      <c r="A61" s="44" t="s">
        <v>80</v>
      </c>
      <c r="B61" s="45" t="s">
        <v>169</v>
      </c>
      <c r="C61" s="46" t="s">
        <v>99</v>
      </c>
      <c r="D61" s="47">
        <v>166.67647827294462</v>
      </c>
      <c r="E61" s="47">
        <v>143.77506752407103</v>
      </c>
      <c r="F61" s="47">
        <f t="shared" ref="F61:F62" si="34">D61-E61</f>
        <v>22.901410748873587</v>
      </c>
      <c r="G61" s="47">
        <f>I61+K61+M61+O61</f>
        <v>22.901410748873587</v>
      </c>
      <c r="H61" s="47">
        <f>J61+L61+N61+P61</f>
        <v>21.855589110597386</v>
      </c>
      <c r="I61" s="47">
        <v>8.8927142757883857</v>
      </c>
      <c r="J61" s="47">
        <v>8.8927142737883926</v>
      </c>
      <c r="K61" s="47">
        <v>0.22684196330241635</v>
      </c>
      <c r="L61" s="47">
        <v>0.22684196330241632</v>
      </c>
      <c r="M61" s="47">
        <v>13.781854509782788</v>
      </c>
      <c r="N61" s="47">
        <v>12.736032873506577</v>
      </c>
      <c r="O61" s="47">
        <v>0</v>
      </c>
      <c r="P61" s="47">
        <v>0</v>
      </c>
      <c r="Q61" s="47">
        <f t="shared" si="8"/>
        <v>1.0458216382762018</v>
      </c>
      <c r="R61" s="47">
        <f t="shared" si="5"/>
        <v>-1.0458216382762036</v>
      </c>
      <c r="S61" s="47">
        <f t="shared" si="6"/>
        <v>-4.5666253915280857</v>
      </c>
      <c r="T61" s="74" t="s">
        <v>265</v>
      </c>
      <c r="U61" s="54"/>
      <c r="V61" s="54"/>
    </row>
    <row r="62" spans="1:22" ht="173.25" customHeight="1" x14ac:dyDescent="0.25">
      <c r="A62" s="44" t="s">
        <v>80</v>
      </c>
      <c r="B62" s="45" t="s">
        <v>170</v>
      </c>
      <c r="C62" s="46" t="s">
        <v>100</v>
      </c>
      <c r="D62" s="47">
        <v>171.7966679721705</v>
      </c>
      <c r="E62" s="47">
        <v>96.981330977240887</v>
      </c>
      <c r="F62" s="47">
        <f t="shared" si="34"/>
        <v>74.815336994929609</v>
      </c>
      <c r="G62" s="47">
        <f t="shared" si="2"/>
        <v>1.0814263724286866</v>
      </c>
      <c r="H62" s="47">
        <f t="shared" si="3"/>
        <v>0.34894985131419842</v>
      </c>
      <c r="I62" s="47">
        <v>5.4030190341294221E-2</v>
      </c>
      <c r="J62" s="47">
        <v>5.4030190341294214E-2</v>
      </c>
      <c r="K62" s="47">
        <v>0.21274167235180477</v>
      </c>
      <c r="L62" s="47">
        <v>0.20720151235180478</v>
      </c>
      <c r="M62" s="47">
        <v>0.3770284559337691</v>
      </c>
      <c r="N62" s="47">
        <v>8.7718148621099445E-2</v>
      </c>
      <c r="O62" s="47">
        <v>0.43762605380181846</v>
      </c>
      <c r="P62" s="47">
        <v>0</v>
      </c>
      <c r="Q62" s="47">
        <f t="shared" si="8"/>
        <v>74.466387143615407</v>
      </c>
      <c r="R62" s="47">
        <f t="shared" si="5"/>
        <v>-0.29485046731266962</v>
      </c>
      <c r="S62" s="47">
        <f t="shared" si="6"/>
        <v>-45.79843451173533</v>
      </c>
      <c r="T62" s="73" t="s">
        <v>260</v>
      </c>
      <c r="U62" s="54"/>
      <c r="V62" s="54"/>
    </row>
    <row r="63" spans="1:22" ht="63" x14ac:dyDescent="0.25">
      <c r="A63" s="39" t="s">
        <v>81</v>
      </c>
      <c r="B63" s="40" t="s">
        <v>45</v>
      </c>
      <c r="C63" s="41" t="s">
        <v>23</v>
      </c>
      <c r="D63" s="42">
        <f t="shared" ref="D63:P63" si="35">SUM(D64:D103)</f>
        <v>6664.5928650724472</v>
      </c>
      <c r="E63" s="42">
        <f t="shared" si="35"/>
        <v>1439.109716827021</v>
      </c>
      <c r="F63" s="42">
        <f t="shared" si="35"/>
        <v>5225.4831482454256</v>
      </c>
      <c r="G63" s="42">
        <f t="shared" si="35"/>
        <v>502.65246546448464</v>
      </c>
      <c r="H63" s="42">
        <f t="shared" si="35"/>
        <v>79.488193298926035</v>
      </c>
      <c r="I63" s="42">
        <f t="shared" si="35"/>
        <v>23.302701493488229</v>
      </c>
      <c r="J63" s="42">
        <f t="shared" si="35"/>
        <v>23.263839556696333</v>
      </c>
      <c r="K63" s="42">
        <f t="shared" si="35"/>
        <v>15.039553784679441</v>
      </c>
      <c r="L63" s="42">
        <f t="shared" si="35"/>
        <v>14.872442546751673</v>
      </c>
      <c r="M63" s="42">
        <f t="shared" si="35"/>
        <v>199.87347539913344</v>
      </c>
      <c r="N63" s="42">
        <f t="shared" si="35"/>
        <v>41.351911195478017</v>
      </c>
      <c r="O63" s="42">
        <f t="shared" si="35"/>
        <v>264.43673478718352</v>
      </c>
      <c r="P63" s="42">
        <f t="shared" si="35"/>
        <v>0</v>
      </c>
      <c r="Q63" s="42">
        <f t="shared" si="8"/>
        <v>5145.9949549465</v>
      </c>
      <c r="R63" s="42">
        <f t="shared" si="5"/>
        <v>-158.72753737837508</v>
      </c>
      <c r="S63" s="42">
        <f t="shared" si="6"/>
        <v>-66.631845397899141</v>
      </c>
      <c r="T63" s="56"/>
    </row>
    <row r="64" spans="1:22" ht="110.25" customHeight="1" x14ac:dyDescent="0.25">
      <c r="A64" s="44" t="s">
        <v>81</v>
      </c>
      <c r="B64" s="45" t="s">
        <v>171</v>
      </c>
      <c r="C64" s="46" t="s">
        <v>101</v>
      </c>
      <c r="D64" s="47">
        <v>213.29689375508929</v>
      </c>
      <c r="E64" s="47">
        <v>186.83705389694853</v>
      </c>
      <c r="F64" s="47">
        <f t="shared" ref="F64:F103" si="36">D64-E64</f>
        <v>26.459839858140754</v>
      </c>
      <c r="G64" s="47">
        <f t="shared" si="2"/>
        <v>0.29288586281011086</v>
      </c>
      <c r="H64" s="47">
        <f>J64+L64+N64+P64</f>
        <v>0.53271147140172892</v>
      </c>
      <c r="I64" s="47">
        <v>0</v>
      </c>
      <c r="J64" s="47">
        <v>0</v>
      </c>
      <c r="K64" s="47">
        <v>0.20562745012618303</v>
      </c>
      <c r="L64" s="47">
        <v>0.205627450126183</v>
      </c>
      <c r="M64" s="47">
        <v>8.7258412683927838E-2</v>
      </c>
      <c r="N64" s="47">
        <v>0.32708402127554598</v>
      </c>
      <c r="O64" s="47">
        <v>0</v>
      </c>
      <c r="P64" s="47">
        <v>0</v>
      </c>
      <c r="Q64" s="47">
        <f t="shared" si="8"/>
        <v>25.927128386739025</v>
      </c>
      <c r="R64" s="47">
        <f t="shared" si="5"/>
        <v>0.23982560859161808</v>
      </c>
      <c r="S64" s="47">
        <f t="shared" si="6"/>
        <v>81.883641050679941</v>
      </c>
      <c r="T64" s="73" t="s">
        <v>260</v>
      </c>
      <c r="U64" s="54"/>
      <c r="V64" s="54"/>
    </row>
    <row r="65" spans="1:22" ht="107.25" customHeight="1" x14ac:dyDescent="0.25">
      <c r="A65" s="44" t="s">
        <v>81</v>
      </c>
      <c r="B65" s="45" t="s">
        <v>172</v>
      </c>
      <c r="C65" s="46" t="s">
        <v>102</v>
      </c>
      <c r="D65" s="47">
        <v>527.80418164538196</v>
      </c>
      <c r="E65" s="47">
        <v>328.3113872011009</v>
      </c>
      <c r="F65" s="47">
        <f t="shared" si="36"/>
        <v>199.49279444428106</v>
      </c>
      <c r="G65" s="47">
        <f t="shared" si="2"/>
        <v>1.0601982037156639</v>
      </c>
      <c r="H65" s="47">
        <f t="shared" si="3"/>
        <v>0.44754948080537238</v>
      </c>
      <c r="I65" s="47">
        <v>3.827138482508341E-2</v>
      </c>
      <c r="J65" s="47">
        <v>3.8271384825083403E-2</v>
      </c>
      <c r="K65" s="47">
        <v>0.16598436301233385</v>
      </c>
      <c r="L65" s="47">
        <v>0.16598436301233391</v>
      </c>
      <c r="M65" s="47">
        <v>0.42797122793912329</v>
      </c>
      <c r="N65" s="47">
        <v>0.24329373296795506</v>
      </c>
      <c r="O65" s="47">
        <v>0.42797122793912329</v>
      </c>
      <c r="P65" s="47">
        <v>0</v>
      </c>
      <c r="Q65" s="47">
        <f t="shared" si="8"/>
        <v>199.04524496347568</v>
      </c>
      <c r="R65" s="47">
        <f t="shared" si="5"/>
        <v>-0.18467749497116817</v>
      </c>
      <c r="S65" s="47">
        <f t="shared" si="6"/>
        <v>-29.210631948175852</v>
      </c>
      <c r="T65" s="73" t="s">
        <v>260</v>
      </c>
      <c r="U65" s="54"/>
      <c r="V65" s="54"/>
    </row>
    <row r="66" spans="1:22" ht="138.75" customHeight="1" x14ac:dyDescent="0.25">
      <c r="A66" s="44" t="s">
        <v>81</v>
      </c>
      <c r="B66" s="45" t="s">
        <v>173</v>
      </c>
      <c r="C66" s="46" t="s">
        <v>103</v>
      </c>
      <c r="D66" s="47">
        <v>95.07414948637873</v>
      </c>
      <c r="E66" s="47">
        <v>81.073059457589167</v>
      </c>
      <c r="F66" s="47">
        <f t="shared" si="36"/>
        <v>14.001090028789562</v>
      </c>
      <c r="G66" s="47">
        <f t="shared" si="2"/>
        <v>8.0857358466073013</v>
      </c>
      <c r="H66" s="47">
        <f t="shared" si="3"/>
        <v>2.7936049382761147E-2</v>
      </c>
      <c r="I66" s="47">
        <v>2.2512579308872596E-3</v>
      </c>
      <c r="J66" s="47">
        <v>2.2512579308872592E-3</v>
      </c>
      <c r="K66" s="47">
        <v>2.1952695653893132E-3</v>
      </c>
      <c r="L66" s="47">
        <v>1.0190849910232867E-2</v>
      </c>
      <c r="M66" s="47">
        <v>1.3688891538727188E-2</v>
      </c>
      <c r="N66" s="47">
        <v>1.5493941541641023E-2</v>
      </c>
      <c r="O66" s="47">
        <v>8.0676004275722981</v>
      </c>
      <c r="P66" s="47">
        <v>0</v>
      </c>
      <c r="Q66" s="47">
        <f t="shared" si="8"/>
        <v>13.973153979406801</v>
      </c>
      <c r="R66" s="47">
        <f t="shared" si="5"/>
        <v>9.8006303477573883E-3</v>
      </c>
      <c r="S66" s="47">
        <f t="shared" si="6"/>
        <v>54.041377973350791</v>
      </c>
      <c r="T66" s="73" t="s">
        <v>260</v>
      </c>
      <c r="U66" s="54"/>
      <c r="V66" s="54"/>
    </row>
    <row r="67" spans="1:22" ht="104.25" customHeight="1" x14ac:dyDescent="0.25">
      <c r="A67" s="44" t="s">
        <v>81</v>
      </c>
      <c r="B67" s="45" t="s">
        <v>174</v>
      </c>
      <c r="C67" s="46" t="s">
        <v>104</v>
      </c>
      <c r="D67" s="47">
        <v>179.57790683202012</v>
      </c>
      <c r="E67" s="47">
        <v>95.837025493773808</v>
      </c>
      <c r="F67" s="47">
        <f t="shared" si="36"/>
        <v>83.740881338246311</v>
      </c>
      <c r="G67" s="47">
        <f t="shared" si="2"/>
        <v>0.28815320310924492</v>
      </c>
      <c r="H67" s="47">
        <f t="shared" si="3"/>
        <v>0</v>
      </c>
      <c r="I67" s="47">
        <v>0</v>
      </c>
      <c r="J67" s="47">
        <v>0</v>
      </c>
      <c r="K67" s="47">
        <v>0</v>
      </c>
      <c r="L67" s="47">
        <v>0</v>
      </c>
      <c r="M67" s="47">
        <v>0.14407660155462246</v>
      </c>
      <c r="N67" s="57">
        <v>0</v>
      </c>
      <c r="O67" s="47">
        <v>0.14407660155462246</v>
      </c>
      <c r="P67" s="47">
        <v>0</v>
      </c>
      <c r="Q67" s="47">
        <f t="shared" si="8"/>
        <v>83.740881338246311</v>
      </c>
      <c r="R67" s="47">
        <f t="shared" si="5"/>
        <v>-0.14407660155462246</v>
      </c>
      <c r="S67" s="47">
        <f t="shared" si="6"/>
        <v>-100</v>
      </c>
      <c r="T67" s="73" t="s">
        <v>266</v>
      </c>
      <c r="U67" s="54"/>
      <c r="V67" s="54"/>
    </row>
    <row r="68" spans="1:22" ht="109.5" customHeight="1" x14ac:dyDescent="0.25">
      <c r="A68" s="44" t="s">
        <v>81</v>
      </c>
      <c r="B68" s="45" t="s">
        <v>175</v>
      </c>
      <c r="C68" s="46" t="s">
        <v>105</v>
      </c>
      <c r="D68" s="47">
        <v>480.86786785270181</v>
      </c>
      <c r="E68" s="47">
        <v>225.7315815612819</v>
      </c>
      <c r="F68" s="47">
        <f t="shared" si="36"/>
        <v>255.13628629141991</v>
      </c>
      <c r="G68" s="47">
        <f t="shared" si="2"/>
        <v>21.631844411783355</v>
      </c>
      <c r="H68" s="47">
        <f t="shared" si="3"/>
        <v>4.0778596503931075</v>
      </c>
      <c r="I68" s="47">
        <v>2.1800556399357029</v>
      </c>
      <c r="J68" s="47">
        <v>2.1800556399357034</v>
      </c>
      <c r="K68" s="47">
        <v>1.2045825078062484</v>
      </c>
      <c r="L68" s="47">
        <v>1.204582507806248</v>
      </c>
      <c r="M68" s="47">
        <v>8.9899767236711661</v>
      </c>
      <c r="N68" s="47">
        <v>0.69322150265115623</v>
      </c>
      <c r="O68" s="47">
        <v>9.2572295403702398</v>
      </c>
      <c r="P68" s="47">
        <v>0</v>
      </c>
      <c r="Q68" s="47">
        <f t="shared" si="8"/>
        <v>251.05842664102681</v>
      </c>
      <c r="R68" s="47">
        <f t="shared" si="5"/>
        <v>-8.2967552210200104</v>
      </c>
      <c r="S68" s="47">
        <f t="shared" si="6"/>
        <v>-67.046573224565847</v>
      </c>
      <c r="T68" s="73" t="s">
        <v>267</v>
      </c>
      <c r="U68" s="54"/>
      <c r="V68" s="54"/>
    </row>
    <row r="69" spans="1:22" ht="104.25" customHeight="1" x14ac:dyDescent="0.25">
      <c r="A69" s="44" t="s">
        <v>81</v>
      </c>
      <c r="B69" s="45" t="s">
        <v>176</v>
      </c>
      <c r="C69" s="46" t="s">
        <v>106</v>
      </c>
      <c r="D69" s="47">
        <v>184.741352877829</v>
      </c>
      <c r="E69" s="47">
        <v>136.83751493703767</v>
      </c>
      <c r="F69" s="47">
        <f t="shared" si="36"/>
        <v>47.903837940791334</v>
      </c>
      <c r="G69" s="47">
        <f t="shared" si="2"/>
        <v>47.903837940791341</v>
      </c>
      <c r="H69" s="47">
        <f t="shared" si="3"/>
        <v>15.777579227262471</v>
      </c>
      <c r="I69" s="47">
        <v>1.0308156519483527</v>
      </c>
      <c r="J69" s="47">
        <v>1.030815651948352</v>
      </c>
      <c r="K69" s="47">
        <v>0.31016297157601924</v>
      </c>
      <c r="L69" s="47">
        <v>0.31016297157601919</v>
      </c>
      <c r="M69" s="47">
        <v>26.823383576722907</v>
      </c>
      <c r="N69" s="47">
        <v>14.4366006037381</v>
      </c>
      <c r="O69" s="47">
        <v>19.739475740544062</v>
      </c>
      <c r="P69" s="47">
        <v>0</v>
      </c>
      <c r="Q69" s="47">
        <f t="shared" si="8"/>
        <v>32.126258713528863</v>
      </c>
      <c r="R69" s="47">
        <f t="shared" si="5"/>
        <v>-12.386782972984808</v>
      </c>
      <c r="S69" s="47">
        <f t="shared" si="6"/>
        <v>-43.980342551041517</v>
      </c>
      <c r="T69" s="73" t="s">
        <v>271</v>
      </c>
      <c r="U69" s="54"/>
      <c r="V69" s="54"/>
    </row>
    <row r="70" spans="1:22" ht="102" customHeight="1" x14ac:dyDescent="0.25">
      <c r="A70" s="44" t="s">
        <v>81</v>
      </c>
      <c r="B70" s="45" t="s">
        <v>177</v>
      </c>
      <c r="C70" s="46" t="s">
        <v>107</v>
      </c>
      <c r="D70" s="47">
        <v>72.63588900021675</v>
      </c>
      <c r="E70" s="47">
        <v>71.905497192216771</v>
      </c>
      <c r="F70" s="47">
        <f t="shared" si="36"/>
        <v>0.73039180799997894</v>
      </c>
      <c r="G70" s="47">
        <f t="shared" si="2"/>
        <v>0.73039180799999981</v>
      </c>
      <c r="H70" s="47">
        <f t="shared" si="3"/>
        <v>0</v>
      </c>
      <c r="I70" s="47">
        <v>0</v>
      </c>
      <c r="J70" s="47">
        <v>0</v>
      </c>
      <c r="K70" s="47">
        <v>0</v>
      </c>
      <c r="L70" s="47">
        <v>0</v>
      </c>
      <c r="M70" s="47">
        <v>0.73039180799999981</v>
      </c>
      <c r="N70" s="47">
        <v>0</v>
      </c>
      <c r="O70" s="47">
        <v>0</v>
      </c>
      <c r="P70" s="47">
        <v>0</v>
      </c>
      <c r="Q70" s="47">
        <f t="shared" si="8"/>
        <v>0.73039180799997894</v>
      </c>
      <c r="R70" s="47">
        <f t="shared" si="5"/>
        <v>-0.73039180799999981</v>
      </c>
      <c r="S70" s="47">
        <f t="shared" si="6"/>
        <v>-100</v>
      </c>
      <c r="T70" s="73" t="s">
        <v>260</v>
      </c>
      <c r="U70" s="54"/>
      <c r="V70" s="54"/>
    </row>
    <row r="71" spans="1:22" ht="105" customHeight="1" x14ac:dyDescent="0.25">
      <c r="A71" s="44" t="s">
        <v>81</v>
      </c>
      <c r="B71" s="45" t="s">
        <v>178</v>
      </c>
      <c r="C71" s="46" t="s">
        <v>108</v>
      </c>
      <c r="D71" s="47">
        <v>61.952935267555944</v>
      </c>
      <c r="E71" s="47">
        <v>60.381162112245761</v>
      </c>
      <c r="F71" s="47">
        <f t="shared" si="36"/>
        <v>1.5717731553101828</v>
      </c>
      <c r="G71" s="47">
        <f t="shared" si="2"/>
        <v>1.5717731553101753</v>
      </c>
      <c r="H71" s="47">
        <f t="shared" si="3"/>
        <v>0.16248533087044714</v>
      </c>
      <c r="I71" s="47">
        <v>6.7537737926617776E-3</v>
      </c>
      <c r="J71" s="47">
        <v>6.7537737926617767E-3</v>
      </c>
      <c r="K71" s="47">
        <v>6.5227663963596666E-2</v>
      </c>
      <c r="L71" s="47">
        <v>6.5227663963596666E-2</v>
      </c>
      <c r="M71" s="47">
        <v>1.4997917175539168</v>
      </c>
      <c r="N71" s="47">
        <v>9.0503893114188688E-2</v>
      </c>
      <c r="O71" s="47">
        <v>0</v>
      </c>
      <c r="P71" s="47">
        <v>0</v>
      </c>
      <c r="Q71" s="47">
        <f t="shared" si="8"/>
        <v>1.4092878244397355</v>
      </c>
      <c r="R71" s="47">
        <f t="shared" si="5"/>
        <v>-1.4092878244397282</v>
      </c>
      <c r="S71" s="47">
        <f t="shared" si="6"/>
        <v>-89.662291258665633</v>
      </c>
      <c r="T71" s="73" t="s">
        <v>261</v>
      </c>
      <c r="U71" s="54"/>
      <c r="V71" s="54"/>
    </row>
    <row r="72" spans="1:22" ht="154.5" customHeight="1" x14ac:dyDescent="0.25">
      <c r="A72" s="44" t="s">
        <v>81</v>
      </c>
      <c r="B72" s="45" t="s">
        <v>179</v>
      </c>
      <c r="C72" s="46" t="s">
        <v>134</v>
      </c>
      <c r="D72" s="47">
        <v>5.2410410372829306</v>
      </c>
      <c r="E72" s="47">
        <v>2.1755301036799589E-3</v>
      </c>
      <c r="F72" s="47">
        <f t="shared" si="36"/>
        <v>5.2388655071792503</v>
      </c>
      <c r="G72" s="47">
        <f t="shared" si="2"/>
        <v>5.2388655071792503</v>
      </c>
      <c r="H72" s="47">
        <f t="shared" si="3"/>
        <v>1.6508388000000001</v>
      </c>
      <c r="I72" s="47">
        <v>1.4582860900000003</v>
      </c>
      <c r="J72" s="47">
        <v>1.4582860900000001</v>
      </c>
      <c r="K72" s="47">
        <v>0.19255270999999999</v>
      </c>
      <c r="L72" s="47">
        <v>0.19255270999999999</v>
      </c>
      <c r="M72" s="47">
        <v>0</v>
      </c>
      <c r="N72" s="47">
        <v>0</v>
      </c>
      <c r="O72" s="47">
        <v>3.5880267071792495</v>
      </c>
      <c r="P72" s="47">
        <v>0</v>
      </c>
      <c r="Q72" s="47">
        <f t="shared" si="8"/>
        <v>3.5880267071792504</v>
      </c>
      <c r="R72" s="47">
        <f t="shared" si="5"/>
        <v>-2.2204460492503131E-16</v>
      </c>
      <c r="S72" s="47">
        <f t="shared" si="6"/>
        <v>-1.3450411083446263E-14</v>
      </c>
      <c r="T72" s="56"/>
      <c r="U72" s="54"/>
      <c r="V72" s="54"/>
    </row>
    <row r="73" spans="1:22" ht="157.5" customHeight="1" x14ac:dyDescent="0.25">
      <c r="A73" s="44" t="s">
        <v>81</v>
      </c>
      <c r="B73" s="45" t="s">
        <v>180</v>
      </c>
      <c r="C73" s="46" t="s">
        <v>135</v>
      </c>
      <c r="D73" s="47">
        <v>8.5302526258994114</v>
      </c>
      <c r="E73" s="47">
        <v>8.5302526258994114</v>
      </c>
      <c r="F73" s="47">
        <f t="shared" si="36"/>
        <v>0</v>
      </c>
      <c r="G73" s="47">
        <f t="shared" si="2"/>
        <v>0</v>
      </c>
      <c r="H73" s="47">
        <f t="shared" si="3"/>
        <v>0</v>
      </c>
      <c r="I73" s="47">
        <v>0</v>
      </c>
      <c r="J73" s="47">
        <v>0</v>
      </c>
      <c r="K73" s="47">
        <v>0</v>
      </c>
      <c r="L73" s="47">
        <v>0</v>
      </c>
      <c r="M73" s="47">
        <v>0</v>
      </c>
      <c r="N73" s="47">
        <v>0</v>
      </c>
      <c r="O73" s="47">
        <v>0</v>
      </c>
      <c r="P73" s="47">
        <v>0</v>
      </c>
      <c r="Q73" s="47">
        <f t="shared" si="8"/>
        <v>0</v>
      </c>
      <c r="R73" s="47">
        <f t="shared" si="5"/>
        <v>0</v>
      </c>
      <c r="S73" s="47">
        <f t="shared" si="6"/>
        <v>0</v>
      </c>
      <c r="T73" s="56"/>
      <c r="U73" s="54"/>
      <c r="V73" s="5"/>
    </row>
    <row r="74" spans="1:22" ht="101.25" customHeight="1" x14ac:dyDescent="0.25">
      <c r="A74" s="44" t="s">
        <v>81</v>
      </c>
      <c r="B74" s="45" t="s">
        <v>205</v>
      </c>
      <c r="C74" s="46" t="s">
        <v>111</v>
      </c>
      <c r="D74" s="47">
        <v>34.55355888862762</v>
      </c>
      <c r="E74" s="47">
        <v>12.807707860832881</v>
      </c>
      <c r="F74" s="47">
        <f t="shared" si="36"/>
        <v>21.745851027794739</v>
      </c>
      <c r="G74" s="47">
        <f t="shared" si="2"/>
        <v>1.6829304382783508</v>
      </c>
      <c r="H74" s="47">
        <f t="shared" si="3"/>
        <v>3.8443891106461611E-2</v>
      </c>
      <c r="I74" s="47">
        <v>6.7537737926617776E-3</v>
      </c>
      <c r="J74" s="47">
        <v>6.7537737926617767E-3</v>
      </c>
      <c r="K74" s="47">
        <v>6.5858086961679404E-3</v>
      </c>
      <c r="L74" s="47">
        <v>6.1516546542824263E-3</v>
      </c>
      <c r="M74" s="47">
        <v>7.4076858947605892E-3</v>
      </c>
      <c r="N74" s="47">
        <v>2.5538462659517407E-2</v>
      </c>
      <c r="O74" s="47">
        <v>1.6621831698947604</v>
      </c>
      <c r="P74" s="47">
        <v>0</v>
      </c>
      <c r="Q74" s="47">
        <f t="shared" si="8"/>
        <v>21.707407136688278</v>
      </c>
      <c r="R74" s="47">
        <f t="shared" si="5"/>
        <v>1.7696622722871303E-2</v>
      </c>
      <c r="S74" s="47">
        <f t="shared" si="6"/>
        <v>85.29615752629941</v>
      </c>
      <c r="T74" s="73" t="s">
        <v>266</v>
      </c>
      <c r="U74" s="54"/>
      <c r="V74" s="54"/>
    </row>
    <row r="75" spans="1:22" ht="209.25" customHeight="1" x14ac:dyDescent="0.25">
      <c r="A75" s="44" t="s">
        <v>81</v>
      </c>
      <c r="B75" s="45" t="s">
        <v>181</v>
      </c>
      <c r="C75" s="46" t="s">
        <v>112</v>
      </c>
      <c r="D75" s="47">
        <v>765.6115704805527</v>
      </c>
      <c r="E75" s="47">
        <v>140.27265398668513</v>
      </c>
      <c r="F75" s="47">
        <f t="shared" si="36"/>
        <v>625.3389164938676</v>
      </c>
      <c r="G75" s="47">
        <f t="shared" si="2"/>
        <v>391.62436391042809</v>
      </c>
      <c r="H75" s="47">
        <f t="shared" si="3"/>
        <v>56.178832160042582</v>
      </c>
      <c r="I75" s="47">
        <v>18.513006373677555</v>
      </c>
      <c r="J75" s="47">
        <v>18.474144436885659</v>
      </c>
      <c r="K75" s="47">
        <v>12.870157707741225</v>
      </c>
      <c r="L75" s="47">
        <v>12.6954850435105</v>
      </c>
      <c r="M75" s="47">
        <v>159.98074174373855</v>
      </c>
      <c r="N75" s="47">
        <v>25.009202679646421</v>
      </c>
      <c r="O75" s="47">
        <v>200.26045808527073</v>
      </c>
      <c r="P75" s="47">
        <v>0</v>
      </c>
      <c r="Q75" s="47">
        <f t="shared" si="8"/>
        <v>569.16008433382501</v>
      </c>
      <c r="R75" s="47">
        <f t="shared" si="5"/>
        <v>-135.18507366511474</v>
      </c>
      <c r="S75" s="47">
        <f t="shared" si="6"/>
        <v>-70.642931895750877</v>
      </c>
      <c r="T75" s="73" t="s">
        <v>272</v>
      </c>
      <c r="U75" s="54"/>
      <c r="V75" s="54"/>
    </row>
    <row r="76" spans="1:22" ht="57.75" customHeight="1" x14ac:dyDescent="0.25">
      <c r="A76" s="44" t="s">
        <v>81</v>
      </c>
      <c r="B76" s="45" t="s">
        <v>113</v>
      </c>
      <c r="C76" s="46" t="s">
        <v>114</v>
      </c>
      <c r="D76" s="47">
        <v>12.997143823881231</v>
      </c>
      <c r="E76" s="47">
        <v>5.0699441349440981</v>
      </c>
      <c r="F76" s="47">
        <f t="shared" si="36"/>
        <v>7.927199688937133</v>
      </c>
      <c r="G76" s="47">
        <f t="shared" si="2"/>
        <v>0</v>
      </c>
      <c r="H76" s="47">
        <f t="shared" si="3"/>
        <v>1.9275109777021245E-3</v>
      </c>
      <c r="I76" s="47">
        <v>0</v>
      </c>
      <c r="J76" s="47">
        <v>0</v>
      </c>
      <c r="K76" s="47">
        <v>0</v>
      </c>
      <c r="L76" s="47">
        <v>0</v>
      </c>
      <c r="M76" s="47">
        <v>0</v>
      </c>
      <c r="N76" s="47">
        <v>1.9275109777021245E-3</v>
      </c>
      <c r="O76" s="47">
        <v>0</v>
      </c>
      <c r="P76" s="47">
        <v>0</v>
      </c>
      <c r="Q76" s="47">
        <f t="shared" si="8"/>
        <v>7.9252721779594308</v>
      </c>
      <c r="R76" s="47">
        <f t="shared" si="5"/>
        <v>1.9275109777021245E-3</v>
      </c>
      <c r="S76" s="47">
        <f t="shared" si="6"/>
        <v>0</v>
      </c>
      <c r="T76" s="56"/>
      <c r="U76" s="54"/>
      <c r="V76" s="54"/>
    </row>
    <row r="77" spans="1:22" ht="50.25" customHeight="1" x14ac:dyDescent="0.25">
      <c r="A77" s="44" t="s">
        <v>81</v>
      </c>
      <c r="B77" s="45" t="s">
        <v>115</v>
      </c>
      <c r="C77" s="46" t="s">
        <v>116</v>
      </c>
      <c r="D77" s="47">
        <v>12.54668523745368</v>
      </c>
      <c r="E77" s="47">
        <v>6.0504881747036823</v>
      </c>
      <c r="F77" s="47">
        <f t="shared" si="36"/>
        <v>6.4961970627499976</v>
      </c>
      <c r="G77" s="47">
        <f t="shared" si="2"/>
        <v>6.4961970627499994</v>
      </c>
      <c r="H77" s="47">
        <f t="shared" si="3"/>
        <v>3.1277313771684433E-2</v>
      </c>
      <c r="I77" s="47">
        <v>0</v>
      </c>
      <c r="J77" s="47">
        <v>0</v>
      </c>
      <c r="K77" s="47">
        <v>0</v>
      </c>
      <c r="L77" s="47">
        <v>0</v>
      </c>
      <c r="M77" s="47">
        <v>8.6028655374999999E-2</v>
      </c>
      <c r="N77" s="47">
        <v>3.1277313771684433E-2</v>
      </c>
      <c r="O77" s="47">
        <v>6.4101684073749992</v>
      </c>
      <c r="P77" s="47">
        <v>0</v>
      </c>
      <c r="Q77" s="47">
        <f t="shared" si="8"/>
        <v>6.4649197489783132</v>
      </c>
      <c r="R77" s="47">
        <f t="shared" si="5"/>
        <v>-5.4751341603315566E-2</v>
      </c>
      <c r="S77" s="47">
        <f t="shared" si="6"/>
        <v>-63.643144676217211</v>
      </c>
      <c r="T77" s="73" t="s">
        <v>266</v>
      </c>
      <c r="U77" s="54"/>
      <c r="V77" s="54"/>
    </row>
    <row r="78" spans="1:22" ht="54" customHeight="1" x14ac:dyDescent="0.25">
      <c r="A78" s="44" t="s">
        <v>81</v>
      </c>
      <c r="B78" s="45" t="s">
        <v>117</v>
      </c>
      <c r="C78" s="46" t="s">
        <v>118</v>
      </c>
      <c r="D78" s="47">
        <v>5.3084908973518425</v>
      </c>
      <c r="E78" s="47">
        <v>5.3084908973518417</v>
      </c>
      <c r="F78" s="47">
        <f t="shared" si="36"/>
        <v>0</v>
      </c>
      <c r="G78" s="47">
        <f t="shared" si="2"/>
        <v>0</v>
      </c>
      <c r="H78" s="47">
        <f t="shared" si="3"/>
        <v>0</v>
      </c>
      <c r="I78" s="47">
        <v>0</v>
      </c>
      <c r="J78" s="47">
        <v>0</v>
      </c>
      <c r="K78" s="47">
        <v>0</v>
      </c>
      <c r="L78" s="47">
        <v>0</v>
      </c>
      <c r="M78" s="47">
        <v>0</v>
      </c>
      <c r="N78" s="47">
        <v>0</v>
      </c>
      <c r="O78" s="47">
        <v>0</v>
      </c>
      <c r="P78" s="47">
        <v>0</v>
      </c>
      <c r="Q78" s="47">
        <f t="shared" si="8"/>
        <v>0</v>
      </c>
      <c r="R78" s="47">
        <f t="shared" si="5"/>
        <v>0</v>
      </c>
      <c r="S78" s="47">
        <f t="shared" si="6"/>
        <v>0</v>
      </c>
      <c r="T78" s="56"/>
      <c r="U78" s="54"/>
      <c r="V78" s="54"/>
    </row>
    <row r="79" spans="1:22" ht="44.25" customHeight="1" x14ac:dyDescent="0.25">
      <c r="A79" s="44" t="s">
        <v>81</v>
      </c>
      <c r="B79" s="45" t="s">
        <v>119</v>
      </c>
      <c r="C79" s="46" t="s">
        <v>120</v>
      </c>
      <c r="D79" s="47">
        <v>14.308557112793999</v>
      </c>
      <c r="E79" s="47">
        <v>5.0046650900000005</v>
      </c>
      <c r="F79" s="47">
        <f t="shared" si="36"/>
        <v>9.303892022793999</v>
      </c>
      <c r="G79" s="47">
        <f t="shared" si="2"/>
        <v>9.3038920227939972</v>
      </c>
      <c r="H79" s="47">
        <f t="shared" si="3"/>
        <v>0</v>
      </c>
      <c r="I79" s="47">
        <v>0</v>
      </c>
      <c r="J79" s="47">
        <v>0</v>
      </c>
      <c r="K79" s="47">
        <v>0</v>
      </c>
      <c r="L79" s="47">
        <v>0</v>
      </c>
      <c r="M79" s="47">
        <v>0</v>
      </c>
      <c r="N79" s="47">
        <v>0</v>
      </c>
      <c r="O79" s="47">
        <v>9.3038920227939972</v>
      </c>
      <c r="P79" s="47">
        <v>0</v>
      </c>
      <c r="Q79" s="47">
        <f t="shared" si="8"/>
        <v>9.303892022793999</v>
      </c>
      <c r="R79" s="47">
        <f t="shared" si="5"/>
        <v>0</v>
      </c>
      <c r="S79" s="47">
        <f t="shared" si="6"/>
        <v>0</v>
      </c>
      <c r="T79" s="56"/>
      <c r="U79" s="54"/>
      <c r="V79" s="54"/>
    </row>
    <row r="80" spans="1:22" ht="54.75" customHeight="1" x14ac:dyDescent="0.25">
      <c r="A80" s="44" t="s">
        <v>81</v>
      </c>
      <c r="B80" s="45" t="s">
        <v>121</v>
      </c>
      <c r="C80" s="46" t="s">
        <v>122</v>
      </c>
      <c r="D80" s="47">
        <v>4.7256842275922573</v>
      </c>
      <c r="E80" s="47">
        <v>4.7256842275922573</v>
      </c>
      <c r="F80" s="47">
        <f t="shared" si="36"/>
        <v>0</v>
      </c>
      <c r="G80" s="47">
        <f t="shared" si="2"/>
        <v>0</v>
      </c>
      <c r="H80" s="47">
        <f t="shared" si="3"/>
        <v>0</v>
      </c>
      <c r="I80" s="47">
        <v>0</v>
      </c>
      <c r="J80" s="47">
        <v>0</v>
      </c>
      <c r="K80" s="47">
        <v>0</v>
      </c>
      <c r="L80" s="47">
        <v>0</v>
      </c>
      <c r="M80" s="47">
        <v>0</v>
      </c>
      <c r="N80" s="47">
        <v>0</v>
      </c>
      <c r="O80" s="47">
        <v>0</v>
      </c>
      <c r="P80" s="47">
        <v>0</v>
      </c>
      <c r="Q80" s="47">
        <f t="shared" si="8"/>
        <v>0</v>
      </c>
      <c r="R80" s="47">
        <f t="shared" si="5"/>
        <v>0</v>
      </c>
      <c r="S80" s="47">
        <f t="shared" si="6"/>
        <v>0</v>
      </c>
      <c r="T80" s="56"/>
      <c r="U80" s="54"/>
      <c r="V80" s="54"/>
    </row>
    <row r="81" spans="1:22" ht="87.75" customHeight="1" x14ac:dyDescent="0.25">
      <c r="A81" s="44" t="s">
        <v>81</v>
      </c>
      <c r="B81" s="45" t="s">
        <v>123</v>
      </c>
      <c r="C81" s="46" t="s">
        <v>124</v>
      </c>
      <c r="D81" s="47">
        <v>4.7798464613500009</v>
      </c>
      <c r="E81" s="47">
        <v>0.45900000000000002</v>
      </c>
      <c r="F81" s="47">
        <f t="shared" si="36"/>
        <v>4.3208464613500013</v>
      </c>
      <c r="G81" s="47">
        <f t="shared" si="2"/>
        <v>4.3208464613500004</v>
      </c>
      <c r="H81" s="47">
        <f t="shared" si="3"/>
        <v>3.6159942911713261E-2</v>
      </c>
      <c r="I81" s="47">
        <v>1.3507547585323555E-2</v>
      </c>
      <c r="J81" s="47">
        <v>1.3507547585323553E-2</v>
      </c>
      <c r="K81" s="47">
        <v>1.6477332192277018E-2</v>
      </c>
      <c r="L81" s="47">
        <v>1.6477332192277018E-2</v>
      </c>
      <c r="M81" s="47">
        <v>9.5633981572399454E-2</v>
      </c>
      <c r="N81" s="47">
        <v>6.1750631341126842E-3</v>
      </c>
      <c r="O81" s="47">
        <v>4.1952275999999999</v>
      </c>
      <c r="P81" s="47">
        <v>0</v>
      </c>
      <c r="Q81" s="47">
        <f t="shared" si="8"/>
        <v>4.2846865184382876</v>
      </c>
      <c r="R81" s="47">
        <f t="shared" si="5"/>
        <v>-8.9458918438286766E-2</v>
      </c>
      <c r="S81" s="47">
        <f t="shared" si="6"/>
        <v>-71.214559244440039</v>
      </c>
      <c r="T81" s="73" t="s">
        <v>266</v>
      </c>
      <c r="U81" s="54"/>
      <c r="V81" s="54"/>
    </row>
    <row r="82" spans="1:22" ht="102" customHeight="1" x14ac:dyDescent="0.25">
      <c r="A82" s="44" t="s">
        <v>81</v>
      </c>
      <c r="B82" s="45" t="s">
        <v>182</v>
      </c>
      <c r="C82" s="46" t="s">
        <v>136</v>
      </c>
      <c r="D82" s="47">
        <v>19.457727011999999</v>
      </c>
      <c r="E82" s="47">
        <v>0.42623050000000001</v>
      </c>
      <c r="F82" s="47">
        <f t="shared" si="36"/>
        <v>19.031496512</v>
      </c>
      <c r="G82" s="47">
        <f t="shared" si="2"/>
        <v>5.3000000000000005E-2</v>
      </c>
      <c r="H82" s="47">
        <f t="shared" si="3"/>
        <v>5.2999999999999999E-2</v>
      </c>
      <c r="I82" s="47">
        <v>5.3000000000000005E-2</v>
      </c>
      <c r="J82" s="47">
        <v>5.2999999999999999E-2</v>
      </c>
      <c r="K82" s="47">
        <v>0</v>
      </c>
      <c r="L82" s="47">
        <v>0</v>
      </c>
      <c r="M82" s="47">
        <v>0</v>
      </c>
      <c r="N82" s="47">
        <v>0</v>
      </c>
      <c r="O82" s="47">
        <v>0</v>
      </c>
      <c r="P82" s="47">
        <v>0</v>
      </c>
      <c r="Q82" s="47">
        <f t="shared" si="8"/>
        <v>18.978496512</v>
      </c>
      <c r="R82" s="47">
        <f t="shared" si="5"/>
        <v>-6.9388939039072284E-18</v>
      </c>
      <c r="S82" s="47">
        <f t="shared" si="6"/>
        <v>-1.3092252648881562E-14</v>
      </c>
      <c r="T82" s="56"/>
      <c r="U82" s="54"/>
      <c r="V82" s="54"/>
    </row>
    <row r="83" spans="1:22" ht="59.25" customHeight="1" x14ac:dyDescent="0.25">
      <c r="A83" s="44" t="s">
        <v>81</v>
      </c>
      <c r="B83" s="45" t="s">
        <v>83</v>
      </c>
      <c r="C83" s="46" t="s">
        <v>125</v>
      </c>
      <c r="D83" s="47">
        <v>46.058591967691299</v>
      </c>
      <c r="E83" s="47">
        <v>44.803401564358843</v>
      </c>
      <c r="F83" s="47">
        <f t="shared" si="36"/>
        <v>1.2551904033324561</v>
      </c>
      <c r="G83" s="47">
        <f t="shared" si="2"/>
        <v>1.2551904033324577</v>
      </c>
      <c r="H83" s="47">
        <f t="shared" si="3"/>
        <v>0.47159246999999993</v>
      </c>
      <c r="I83" s="47">
        <v>0</v>
      </c>
      <c r="J83" s="47">
        <v>0</v>
      </c>
      <c r="K83" s="47">
        <v>0</v>
      </c>
      <c r="L83" s="47">
        <v>0</v>
      </c>
      <c r="M83" s="47">
        <v>0.81526000323832593</v>
      </c>
      <c r="N83" s="47">
        <v>0.47159246999999993</v>
      </c>
      <c r="O83" s="47">
        <v>0.43993040009413176</v>
      </c>
      <c r="P83" s="47">
        <v>0</v>
      </c>
      <c r="Q83" s="47">
        <f t="shared" si="8"/>
        <v>0.7835979333324562</v>
      </c>
      <c r="R83" s="47">
        <f t="shared" si="5"/>
        <v>-0.343667533238326</v>
      </c>
      <c r="S83" s="47">
        <f t="shared" si="6"/>
        <v>-42.154347309230289</v>
      </c>
      <c r="T83" s="73" t="s">
        <v>268</v>
      </c>
      <c r="U83" s="54"/>
      <c r="V83" s="54"/>
    </row>
    <row r="84" spans="1:22" ht="45" customHeight="1" x14ac:dyDescent="0.25">
      <c r="A84" s="44" t="s">
        <v>81</v>
      </c>
      <c r="B84" s="45" t="s">
        <v>82</v>
      </c>
      <c r="C84" s="46" t="s">
        <v>126</v>
      </c>
      <c r="D84" s="47">
        <v>29.78366707027844</v>
      </c>
      <c r="E84" s="47">
        <v>6.132498</v>
      </c>
      <c r="F84" s="47">
        <f t="shared" si="36"/>
        <v>23.651169070278442</v>
      </c>
      <c r="G84" s="47">
        <f t="shared" si="2"/>
        <v>0</v>
      </c>
      <c r="H84" s="47">
        <f t="shared" si="3"/>
        <v>0</v>
      </c>
      <c r="I84" s="47">
        <v>0</v>
      </c>
      <c r="J84" s="47">
        <v>0</v>
      </c>
      <c r="K84" s="47">
        <v>0</v>
      </c>
      <c r="L84" s="47">
        <v>0</v>
      </c>
      <c r="M84" s="47">
        <v>0</v>
      </c>
      <c r="N84" s="47">
        <v>0</v>
      </c>
      <c r="O84" s="47">
        <v>0</v>
      </c>
      <c r="P84" s="47">
        <v>0</v>
      </c>
      <c r="Q84" s="47">
        <f t="shared" si="8"/>
        <v>23.651169070278442</v>
      </c>
      <c r="R84" s="47">
        <f t="shared" ref="R84:R135" si="37">J84-I84+L84-K84+N84-M84</f>
        <v>0</v>
      </c>
      <c r="S84" s="47">
        <f t="shared" ref="S84:S135" si="38">IF((I84+K84+M84)=0,0,R84/(I84+K84+M84)*100)</f>
        <v>0</v>
      </c>
      <c r="T84" s="56"/>
      <c r="U84" s="54"/>
      <c r="V84" s="54"/>
    </row>
    <row r="85" spans="1:22" ht="75" customHeight="1" x14ac:dyDescent="0.25">
      <c r="A85" s="44" t="s">
        <v>81</v>
      </c>
      <c r="B85" s="45" t="s">
        <v>127</v>
      </c>
      <c r="C85" s="46" t="s">
        <v>128</v>
      </c>
      <c r="D85" s="47">
        <v>31.419207805919996</v>
      </c>
      <c r="E85" s="47">
        <v>1.3797643823547052</v>
      </c>
      <c r="F85" s="47">
        <f t="shared" si="36"/>
        <v>30.039443423565292</v>
      </c>
      <c r="G85" s="47">
        <f t="shared" ref="G85:H103" si="39">I85+K85+M85+O85</f>
        <v>0.68823922624529454</v>
      </c>
      <c r="H85" s="47">
        <f t="shared" si="39"/>
        <v>0</v>
      </c>
      <c r="I85" s="47">
        <v>0</v>
      </c>
      <c r="J85" s="47">
        <v>0</v>
      </c>
      <c r="K85" s="47">
        <v>0</v>
      </c>
      <c r="L85" s="47">
        <v>0</v>
      </c>
      <c r="M85" s="47">
        <v>0.17186436964999988</v>
      </c>
      <c r="N85" s="47">
        <v>0</v>
      </c>
      <c r="O85" s="47">
        <v>0.5163748565952947</v>
      </c>
      <c r="P85" s="47">
        <v>0</v>
      </c>
      <c r="Q85" s="47">
        <f t="shared" si="8"/>
        <v>30.039443423565292</v>
      </c>
      <c r="R85" s="47">
        <f t="shared" si="37"/>
        <v>-0.17186436964999988</v>
      </c>
      <c r="S85" s="47">
        <f t="shared" si="38"/>
        <v>-100</v>
      </c>
      <c r="T85" s="73" t="s">
        <v>266</v>
      </c>
      <c r="U85" s="54"/>
      <c r="V85" s="54"/>
    </row>
    <row r="86" spans="1:22" ht="71.25" customHeight="1" x14ac:dyDescent="0.25">
      <c r="A86" s="44" t="s">
        <v>81</v>
      </c>
      <c r="B86" s="45" t="s">
        <v>206</v>
      </c>
      <c r="C86" s="46" t="s">
        <v>129</v>
      </c>
      <c r="D86" s="47">
        <v>13.094187999999999</v>
      </c>
      <c r="E86" s="47">
        <v>0</v>
      </c>
      <c r="F86" s="47">
        <f t="shared" si="36"/>
        <v>13.094187999999999</v>
      </c>
      <c r="G86" s="47">
        <f t="shared" si="39"/>
        <v>0.42412</v>
      </c>
      <c r="H86" s="47">
        <f t="shared" si="39"/>
        <v>0</v>
      </c>
      <c r="I86" s="47">
        <v>0</v>
      </c>
      <c r="J86" s="47">
        <v>0</v>
      </c>
      <c r="K86" s="47">
        <v>0</v>
      </c>
      <c r="L86" s="47">
        <v>0</v>
      </c>
      <c r="M86" s="47">
        <v>0</v>
      </c>
      <c r="N86" s="47">
        <v>0</v>
      </c>
      <c r="O86" s="47">
        <v>0.42412</v>
      </c>
      <c r="P86" s="47">
        <v>0</v>
      </c>
      <c r="Q86" s="47">
        <f t="shared" si="8"/>
        <v>13.094187999999999</v>
      </c>
      <c r="R86" s="47">
        <f t="shared" si="37"/>
        <v>0</v>
      </c>
      <c r="S86" s="47">
        <f t="shared" si="38"/>
        <v>0</v>
      </c>
      <c r="T86" s="56"/>
      <c r="U86" s="54"/>
      <c r="V86" s="54"/>
    </row>
    <row r="87" spans="1:22" ht="61.5" customHeight="1" x14ac:dyDescent="0.25">
      <c r="A87" s="44" t="s">
        <v>81</v>
      </c>
      <c r="B87" s="45" t="s">
        <v>183</v>
      </c>
      <c r="C87" s="46" t="s">
        <v>143</v>
      </c>
      <c r="D87" s="47">
        <v>0.53934571778699991</v>
      </c>
      <c r="E87" s="47">
        <v>0</v>
      </c>
      <c r="F87" s="47">
        <f t="shared" si="36"/>
        <v>0.53934571778699991</v>
      </c>
      <c r="G87" s="47">
        <f t="shared" si="39"/>
        <v>0</v>
      </c>
      <c r="H87" s="47">
        <f t="shared" si="39"/>
        <v>0</v>
      </c>
      <c r="I87" s="47">
        <v>0</v>
      </c>
      <c r="J87" s="47">
        <v>0</v>
      </c>
      <c r="K87" s="47">
        <v>0</v>
      </c>
      <c r="L87" s="47">
        <v>0</v>
      </c>
      <c r="M87" s="47">
        <v>0</v>
      </c>
      <c r="N87" s="47">
        <v>0</v>
      </c>
      <c r="O87" s="47">
        <v>0</v>
      </c>
      <c r="P87" s="47">
        <v>0</v>
      </c>
      <c r="Q87" s="47">
        <f t="shared" si="8"/>
        <v>0.53934571778699991</v>
      </c>
      <c r="R87" s="47">
        <f t="shared" si="37"/>
        <v>0</v>
      </c>
      <c r="S87" s="47">
        <f t="shared" si="38"/>
        <v>0</v>
      </c>
      <c r="T87" s="56"/>
      <c r="U87" s="54"/>
      <c r="V87" s="54"/>
    </row>
    <row r="88" spans="1:22" ht="75" customHeight="1" x14ac:dyDescent="0.25">
      <c r="A88" s="44" t="s">
        <v>81</v>
      </c>
      <c r="B88" s="45" t="s">
        <v>207</v>
      </c>
      <c r="C88" s="46" t="s">
        <v>208</v>
      </c>
      <c r="D88" s="47">
        <v>110.03177467944255</v>
      </c>
      <c r="E88" s="47">
        <v>0</v>
      </c>
      <c r="F88" s="47">
        <f t="shared" si="36"/>
        <v>110.03177467944255</v>
      </c>
      <c r="G88" s="47">
        <f t="shared" si="39"/>
        <v>0</v>
      </c>
      <c r="H88" s="47">
        <f t="shared" si="39"/>
        <v>0</v>
      </c>
      <c r="I88" s="47">
        <v>0</v>
      </c>
      <c r="J88" s="47">
        <v>0</v>
      </c>
      <c r="K88" s="47">
        <v>0</v>
      </c>
      <c r="L88" s="47">
        <v>0</v>
      </c>
      <c r="M88" s="47">
        <v>0</v>
      </c>
      <c r="N88" s="47">
        <v>0</v>
      </c>
      <c r="O88" s="47">
        <v>0</v>
      </c>
      <c r="P88" s="47">
        <v>0</v>
      </c>
      <c r="Q88" s="47">
        <f t="shared" si="8"/>
        <v>110.03177467944255</v>
      </c>
      <c r="R88" s="47">
        <f t="shared" si="37"/>
        <v>0</v>
      </c>
      <c r="S88" s="47">
        <f t="shared" si="38"/>
        <v>0</v>
      </c>
      <c r="T88" s="56"/>
      <c r="U88" s="54"/>
      <c r="V88" s="5"/>
    </row>
    <row r="89" spans="1:22" ht="71.25" customHeight="1" x14ac:dyDescent="0.25">
      <c r="A89" s="44" t="s">
        <v>81</v>
      </c>
      <c r="B89" s="45" t="s">
        <v>209</v>
      </c>
      <c r="C89" s="46" t="s">
        <v>210</v>
      </c>
      <c r="D89" s="47">
        <v>226.43288883072091</v>
      </c>
      <c r="E89" s="47">
        <v>0</v>
      </c>
      <c r="F89" s="47">
        <f t="shared" si="36"/>
        <v>226.43288883072091</v>
      </c>
      <c r="G89" s="47">
        <f t="shared" si="39"/>
        <v>0</v>
      </c>
      <c r="H89" s="47">
        <f t="shared" si="39"/>
        <v>0</v>
      </c>
      <c r="I89" s="47">
        <v>0</v>
      </c>
      <c r="J89" s="47">
        <v>0</v>
      </c>
      <c r="K89" s="47">
        <v>0</v>
      </c>
      <c r="L89" s="47">
        <v>0</v>
      </c>
      <c r="M89" s="47">
        <v>0</v>
      </c>
      <c r="N89" s="47">
        <v>0</v>
      </c>
      <c r="O89" s="47">
        <v>0</v>
      </c>
      <c r="P89" s="47">
        <v>0</v>
      </c>
      <c r="Q89" s="47">
        <f t="shared" si="8"/>
        <v>226.43288883072091</v>
      </c>
      <c r="R89" s="47">
        <f t="shared" si="37"/>
        <v>0</v>
      </c>
      <c r="S89" s="47">
        <f t="shared" si="38"/>
        <v>0</v>
      </c>
      <c r="T89" s="56"/>
      <c r="U89" s="54"/>
      <c r="V89" s="5"/>
    </row>
    <row r="90" spans="1:22" ht="71.25" customHeight="1" x14ac:dyDescent="0.25">
      <c r="A90" s="44" t="s">
        <v>81</v>
      </c>
      <c r="B90" s="45" t="s">
        <v>211</v>
      </c>
      <c r="C90" s="46" t="s">
        <v>212</v>
      </c>
      <c r="D90" s="47">
        <v>131.84917010715327</v>
      </c>
      <c r="E90" s="47">
        <v>0</v>
      </c>
      <c r="F90" s="47">
        <f t="shared" si="36"/>
        <v>131.84917010715327</v>
      </c>
      <c r="G90" s="47">
        <f t="shared" si="39"/>
        <v>0</v>
      </c>
      <c r="H90" s="47">
        <f t="shared" si="39"/>
        <v>0</v>
      </c>
      <c r="I90" s="47">
        <v>0</v>
      </c>
      <c r="J90" s="47">
        <v>0</v>
      </c>
      <c r="K90" s="47">
        <v>0</v>
      </c>
      <c r="L90" s="47">
        <v>0</v>
      </c>
      <c r="M90" s="47">
        <v>0</v>
      </c>
      <c r="N90" s="47">
        <v>0</v>
      </c>
      <c r="O90" s="47">
        <v>0</v>
      </c>
      <c r="P90" s="47">
        <v>0</v>
      </c>
      <c r="Q90" s="47">
        <f t="shared" si="8"/>
        <v>131.84917010715327</v>
      </c>
      <c r="R90" s="47">
        <f t="shared" si="37"/>
        <v>0</v>
      </c>
      <c r="S90" s="47">
        <f t="shared" si="38"/>
        <v>0</v>
      </c>
      <c r="T90" s="56"/>
      <c r="U90" s="54"/>
      <c r="V90" s="5"/>
    </row>
    <row r="91" spans="1:22" ht="78" customHeight="1" x14ac:dyDescent="0.25">
      <c r="A91" s="44" t="s">
        <v>81</v>
      </c>
      <c r="B91" s="45" t="s">
        <v>213</v>
      </c>
      <c r="C91" s="46" t="s">
        <v>214</v>
      </c>
      <c r="D91" s="47">
        <v>127.8347515205591</v>
      </c>
      <c r="E91" s="47">
        <v>0</v>
      </c>
      <c r="F91" s="47">
        <f t="shared" si="36"/>
        <v>127.8347515205591</v>
      </c>
      <c r="G91" s="47">
        <f t="shared" si="39"/>
        <v>0</v>
      </c>
      <c r="H91" s="47">
        <f t="shared" si="39"/>
        <v>0</v>
      </c>
      <c r="I91" s="47">
        <v>0</v>
      </c>
      <c r="J91" s="47">
        <v>0</v>
      </c>
      <c r="K91" s="47">
        <v>0</v>
      </c>
      <c r="L91" s="47">
        <v>0</v>
      </c>
      <c r="M91" s="47">
        <v>0</v>
      </c>
      <c r="N91" s="47">
        <v>0</v>
      </c>
      <c r="O91" s="47">
        <v>0</v>
      </c>
      <c r="P91" s="47">
        <v>0</v>
      </c>
      <c r="Q91" s="47">
        <f t="shared" ref="Q91:Q103" si="40">F91-H91</f>
        <v>127.8347515205591</v>
      </c>
      <c r="R91" s="47">
        <f t="shared" si="37"/>
        <v>0</v>
      </c>
      <c r="S91" s="47">
        <f t="shared" si="38"/>
        <v>0</v>
      </c>
      <c r="T91" s="56"/>
      <c r="U91" s="54"/>
      <c r="V91" s="5"/>
    </row>
    <row r="92" spans="1:22" ht="75.75" customHeight="1" x14ac:dyDescent="0.25">
      <c r="A92" s="44" t="s">
        <v>81</v>
      </c>
      <c r="B92" s="45" t="s">
        <v>215</v>
      </c>
      <c r="C92" s="46" t="s">
        <v>216</v>
      </c>
      <c r="D92" s="47">
        <v>64.996916109657974</v>
      </c>
      <c r="E92" s="47">
        <v>0</v>
      </c>
      <c r="F92" s="47">
        <f t="shared" si="36"/>
        <v>64.996916109657974</v>
      </c>
      <c r="G92" s="47">
        <f t="shared" si="39"/>
        <v>0</v>
      </c>
      <c r="H92" s="47">
        <f t="shared" si="39"/>
        <v>0</v>
      </c>
      <c r="I92" s="47">
        <v>0</v>
      </c>
      <c r="J92" s="47">
        <v>0</v>
      </c>
      <c r="K92" s="47">
        <v>0</v>
      </c>
      <c r="L92" s="47">
        <v>0</v>
      </c>
      <c r="M92" s="47">
        <v>0</v>
      </c>
      <c r="N92" s="47">
        <v>0</v>
      </c>
      <c r="O92" s="47">
        <v>0</v>
      </c>
      <c r="P92" s="47">
        <v>0</v>
      </c>
      <c r="Q92" s="47">
        <f t="shared" si="40"/>
        <v>64.996916109657974</v>
      </c>
      <c r="R92" s="47">
        <f t="shared" si="37"/>
        <v>0</v>
      </c>
      <c r="S92" s="47">
        <f t="shared" si="38"/>
        <v>0</v>
      </c>
      <c r="T92" s="56"/>
      <c r="U92" s="54"/>
      <c r="V92" s="5"/>
    </row>
    <row r="93" spans="1:22" ht="75.75" customHeight="1" x14ac:dyDescent="0.25">
      <c r="A93" s="44" t="s">
        <v>81</v>
      </c>
      <c r="B93" s="45" t="s">
        <v>217</v>
      </c>
      <c r="C93" s="46" t="s">
        <v>218</v>
      </c>
      <c r="D93" s="47">
        <v>133.31169433350843</v>
      </c>
      <c r="E93" s="47">
        <v>0</v>
      </c>
      <c r="F93" s="47">
        <f t="shared" si="36"/>
        <v>133.31169433350843</v>
      </c>
      <c r="G93" s="47">
        <f t="shared" si="39"/>
        <v>0</v>
      </c>
      <c r="H93" s="47">
        <f t="shared" si="39"/>
        <v>0</v>
      </c>
      <c r="I93" s="47">
        <v>0</v>
      </c>
      <c r="J93" s="47">
        <v>0</v>
      </c>
      <c r="K93" s="47">
        <v>0</v>
      </c>
      <c r="L93" s="47">
        <v>0</v>
      </c>
      <c r="M93" s="47">
        <v>0</v>
      </c>
      <c r="N93" s="47">
        <v>0</v>
      </c>
      <c r="O93" s="47">
        <v>0</v>
      </c>
      <c r="P93" s="47">
        <v>0</v>
      </c>
      <c r="Q93" s="47">
        <f t="shared" si="40"/>
        <v>133.31169433350843</v>
      </c>
      <c r="R93" s="47">
        <f t="shared" si="37"/>
        <v>0</v>
      </c>
      <c r="S93" s="47">
        <f t="shared" si="38"/>
        <v>0</v>
      </c>
      <c r="T93" s="56"/>
      <c r="U93" s="54"/>
      <c r="V93" s="5"/>
    </row>
    <row r="94" spans="1:22" ht="77.25" customHeight="1" x14ac:dyDescent="0.25">
      <c r="A94" s="44" t="s">
        <v>81</v>
      </c>
      <c r="B94" s="45" t="s">
        <v>219</v>
      </c>
      <c r="C94" s="46" t="s">
        <v>220</v>
      </c>
      <c r="D94" s="47">
        <v>127.8347515205591</v>
      </c>
      <c r="E94" s="47">
        <v>0</v>
      </c>
      <c r="F94" s="47">
        <f t="shared" si="36"/>
        <v>127.8347515205591</v>
      </c>
      <c r="G94" s="47">
        <f t="shared" si="39"/>
        <v>0</v>
      </c>
      <c r="H94" s="47">
        <f t="shared" si="39"/>
        <v>0</v>
      </c>
      <c r="I94" s="47">
        <v>0</v>
      </c>
      <c r="J94" s="47">
        <v>0</v>
      </c>
      <c r="K94" s="47">
        <v>0</v>
      </c>
      <c r="L94" s="47">
        <v>0</v>
      </c>
      <c r="M94" s="47">
        <v>0</v>
      </c>
      <c r="N94" s="47">
        <v>0</v>
      </c>
      <c r="O94" s="47">
        <v>0</v>
      </c>
      <c r="P94" s="47">
        <v>0</v>
      </c>
      <c r="Q94" s="47">
        <f t="shared" si="40"/>
        <v>127.8347515205591</v>
      </c>
      <c r="R94" s="47">
        <f t="shared" si="37"/>
        <v>0</v>
      </c>
      <c r="S94" s="47">
        <f t="shared" si="38"/>
        <v>0</v>
      </c>
      <c r="T94" s="56"/>
      <c r="U94" s="54"/>
      <c r="V94" s="5"/>
    </row>
    <row r="95" spans="1:22" ht="62.25" customHeight="1" x14ac:dyDescent="0.25">
      <c r="A95" s="44" t="s">
        <v>81</v>
      </c>
      <c r="B95" s="45" t="s">
        <v>221</v>
      </c>
      <c r="C95" s="46" t="s">
        <v>222</v>
      </c>
      <c r="D95" s="47">
        <v>44.293564926274001</v>
      </c>
      <c r="E95" s="47">
        <v>11.222477999999999</v>
      </c>
      <c r="F95" s="47">
        <f t="shared" si="36"/>
        <v>33.071086926274006</v>
      </c>
      <c r="G95" s="47">
        <f t="shared" si="39"/>
        <v>0</v>
      </c>
      <c r="H95" s="47">
        <f t="shared" si="39"/>
        <v>0</v>
      </c>
      <c r="I95" s="47">
        <v>0</v>
      </c>
      <c r="J95" s="47">
        <v>0</v>
      </c>
      <c r="K95" s="47">
        <v>0</v>
      </c>
      <c r="L95" s="47">
        <v>0</v>
      </c>
      <c r="M95" s="47">
        <v>0</v>
      </c>
      <c r="N95" s="47">
        <v>0</v>
      </c>
      <c r="O95" s="47">
        <v>0</v>
      </c>
      <c r="P95" s="47">
        <v>0</v>
      </c>
      <c r="Q95" s="47">
        <f t="shared" si="40"/>
        <v>33.071086926274006</v>
      </c>
      <c r="R95" s="47">
        <f t="shared" si="37"/>
        <v>0</v>
      </c>
      <c r="S95" s="47">
        <f t="shared" si="38"/>
        <v>0</v>
      </c>
      <c r="T95" s="56"/>
      <c r="U95" s="54"/>
      <c r="V95" s="54"/>
    </row>
    <row r="96" spans="1:22" ht="94.5" customHeight="1" x14ac:dyDescent="0.25">
      <c r="A96" s="44" t="s">
        <v>81</v>
      </c>
      <c r="B96" s="45" t="s">
        <v>248</v>
      </c>
      <c r="C96" s="46" t="s">
        <v>240</v>
      </c>
      <c r="D96" s="47">
        <v>484.6509972930948</v>
      </c>
      <c r="E96" s="47">
        <v>0</v>
      </c>
      <c r="F96" s="47">
        <f t="shared" ref="F96:F102" si="41">D96-E96</f>
        <v>484.6509972930948</v>
      </c>
      <c r="G96" s="47">
        <f t="shared" ref="G96:G102" si="42">I96+K96+M96+O96</f>
        <v>0</v>
      </c>
      <c r="H96" s="47">
        <f t="shared" ref="H96:H102" si="43">J96+L96+N96+P96</f>
        <v>0</v>
      </c>
      <c r="I96" s="47">
        <v>0</v>
      </c>
      <c r="J96" s="47">
        <v>0</v>
      </c>
      <c r="K96" s="47">
        <v>0</v>
      </c>
      <c r="L96" s="47">
        <v>0</v>
      </c>
      <c r="M96" s="47">
        <v>0</v>
      </c>
      <c r="N96" s="47">
        <v>0</v>
      </c>
      <c r="O96" s="47">
        <v>0</v>
      </c>
      <c r="P96" s="47">
        <v>0</v>
      </c>
      <c r="Q96" s="47">
        <f t="shared" ref="Q96:Q102" si="44">F96-H96</f>
        <v>484.6509972930948</v>
      </c>
      <c r="R96" s="47">
        <f t="shared" si="37"/>
        <v>0</v>
      </c>
      <c r="S96" s="47">
        <f t="shared" si="38"/>
        <v>0</v>
      </c>
      <c r="T96" s="56"/>
      <c r="U96" s="54"/>
      <c r="V96" s="5"/>
    </row>
    <row r="97" spans="1:22" ht="90.75" customHeight="1" x14ac:dyDescent="0.25">
      <c r="A97" s="44" t="s">
        <v>81</v>
      </c>
      <c r="B97" s="45" t="s">
        <v>249</v>
      </c>
      <c r="C97" s="46" t="s">
        <v>241</v>
      </c>
      <c r="D97" s="47">
        <v>460.20226262844233</v>
      </c>
      <c r="E97" s="47">
        <v>0</v>
      </c>
      <c r="F97" s="47">
        <f t="shared" si="41"/>
        <v>460.20226262844233</v>
      </c>
      <c r="G97" s="47">
        <f t="shared" si="42"/>
        <v>0</v>
      </c>
      <c r="H97" s="47">
        <f t="shared" si="43"/>
        <v>0</v>
      </c>
      <c r="I97" s="47">
        <v>0</v>
      </c>
      <c r="J97" s="47">
        <v>0</v>
      </c>
      <c r="K97" s="47">
        <v>0</v>
      </c>
      <c r="L97" s="47">
        <v>0</v>
      </c>
      <c r="M97" s="47">
        <v>0</v>
      </c>
      <c r="N97" s="47">
        <v>0</v>
      </c>
      <c r="O97" s="47">
        <v>0</v>
      </c>
      <c r="P97" s="47">
        <v>0</v>
      </c>
      <c r="Q97" s="47">
        <f t="shared" si="44"/>
        <v>460.20226262844233</v>
      </c>
      <c r="R97" s="47">
        <f t="shared" si="37"/>
        <v>0</v>
      </c>
      <c r="S97" s="47">
        <f t="shared" si="38"/>
        <v>0</v>
      </c>
      <c r="T97" s="56"/>
      <c r="U97" s="54"/>
      <c r="V97" s="5"/>
    </row>
    <row r="98" spans="1:22" ht="93" customHeight="1" x14ac:dyDescent="0.25">
      <c r="A98" s="44" t="s">
        <v>81</v>
      </c>
      <c r="B98" s="45" t="s">
        <v>250</v>
      </c>
      <c r="C98" s="46" t="s">
        <v>242</v>
      </c>
      <c r="D98" s="47">
        <v>249.98495949925029</v>
      </c>
      <c r="E98" s="47">
        <v>0</v>
      </c>
      <c r="F98" s="47">
        <f t="shared" si="41"/>
        <v>249.98495949925029</v>
      </c>
      <c r="G98" s="47">
        <f t="shared" si="42"/>
        <v>0</v>
      </c>
      <c r="H98" s="47">
        <f t="shared" si="43"/>
        <v>0</v>
      </c>
      <c r="I98" s="47">
        <v>0</v>
      </c>
      <c r="J98" s="47">
        <v>0</v>
      </c>
      <c r="K98" s="47">
        <v>0</v>
      </c>
      <c r="L98" s="47">
        <v>0</v>
      </c>
      <c r="M98" s="47">
        <v>0</v>
      </c>
      <c r="N98" s="47">
        <v>0</v>
      </c>
      <c r="O98" s="47">
        <v>0</v>
      </c>
      <c r="P98" s="47">
        <v>0</v>
      </c>
      <c r="Q98" s="47">
        <f t="shared" si="44"/>
        <v>249.98495949925029</v>
      </c>
      <c r="R98" s="47">
        <f t="shared" si="37"/>
        <v>0</v>
      </c>
      <c r="S98" s="47">
        <f t="shared" si="38"/>
        <v>0</v>
      </c>
      <c r="T98" s="56"/>
      <c r="U98" s="54"/>
      <c r="V98" s="5"/>
    </row>
    <row r="99" spans="1:22" ht="96" customHeight="1" x14ac:dyDescent="0.25">
      <c r="A99" s="44" t="s">
        <v>81</v>
      </c>
      <c r="B99" s="45" t="s">
        <v>251</v>
      </c>
      <c r="C99" s="46" t="s">
        <v>243</v>
      </c>
      <c r="D99" s="47">
        <v>320.4524390647947</v>
      </c>
      <c r="E99" s="47">
        <v>0</v>
      </c>
      <c r="F99" s="47">
        <f t="shared" si="41"/>
        <v>320.4524390647947</v>
      </c>
      <c r="G99" s="47">
        <f t="shared" si="42"/>
        <v>0</v>
      </c>
      <c r="H99" s="47">
        <f t="shared" si="43"/>
        <v>0</v>
      </c>
      <c r="I99" s="47">
        <v>0</v>
      </c>
      <c r="J99" s="47">
        <v>0</v>
      </c>
      <c r="K99" s="47">
        <v>0</v>
      </c>
      <c r="L99" s="47">
        <v>0</v>
      </c>
      <c r="M99" s="47">
        <v>0</v>
      </c>
      <c r="N99" s="47">
        <v>0</v>
      </c>
      <c r="O99" s="47">
        <v>0</v>
      </c>
      <c r="P99" s="47">
        <v>0</v>
      </c>
      <c r="Q99" s="47">
        <f t="shared" si="44"/>
        <v>320.4524390647947</v>
      </c>
      <c r="R99" s="47">
        <f t="shared" si="37"/>
        <v>0</v>
      </c>
      <c r="S99" s="47">
        <f t="shared" si="38"/>
        <v>0</v>
      </c>
      <c r="T99" s="56"/>
      <c r="U99" s="54"/>
      <c r="V99" s="5"/>
    </row>
    <row r="100" spans="1:22" ht="89.25" customHeight="1" x14ac:dyDescent="0.25">
      <c r="A100" s="44" t="s">
        <v>81</v>
      </c>
      <c r="B100" s="45" t="s">
        <v>252</v>
      </c>
      <c r="C100" s="46" t="s">
        <v>244</v>
      </c>
      <c r="D100" s="47">
        <v>278.20188023396508</v>
      </c>
      <c r="E100" s="47">
        <v>0</v>
      </c>
      <c r="F100" s="47">
        <f t="shared" si="41"/>
        <v>278.20188023396508</v>
      </c>
      <c r="G100" s="47">
        <f t="shared" si="42"/>
        <v>0</v>
      </c>
      <c r="H100" s="47">
        <f t="shared" si="43"/>
        <v>0</v>
      </c>
      <c r="I100" s="47">
        <v>0</v>
      </c>
      <c r="J100" s="47">
        <v>0</v>
      </c>
      <c r="K100" s="47">
        <v>0</v>
      </c>
      <c r="L100" s="47">
        <v>0</v>
      </c>
      <c r="M100" s="47">
        <v>0</v>
      </c>
      <c r="N100" s="47">
        <v>0</v>
      </c>
      <c r="O100" s="47">
        <v>0</v>
      </c>
      <c r="P100" s="47">
        <v>0</v>
      </c>
      <c r="Q100" s="47">
        <f t="shared" si="44"/>
        <v>278.20188023396508</v>
      </c>
      <c r="R100" s="47">
        <f t="shared" si="37"/>
        <v>0</v>
      </c>
      <c r="S100" s="47">
        <f t="shared" si="38"/>
        <v>0</v>
      </c>
      <c r="T100" s="56"/>
      <c r="U100" s="54"/>
      <c r="V100" s="5"/>
    </row>
    <row r="101" spans="1:22" ht="101.25" customHeight="1" x14ac:dyDescent="0.25">
      <c r="A101" s="44" t="s">
        <v>81</v>
      </c>
      <c r="B101" s="45" t="s">
        <v>253</v>
      </c>
      <c r="C101" s="46" t="s">
        <v>245</v>
      </c>
      <c r="D101" s="47">
        <v>359.86935974712912</v>
      </c>
      <c r="E101" s="47">
        <v>0</v>
      </c>
      <c r="F101" s="47">
        <f t="shared" si="41"/>
        <v>359.86935974712912</v>
      </c>
      <c r="G101" s="47">
        <f t="shared" si="42"/>
        <v>0</v>
      </c>
      <c r="H101" s="47">
        <f t="shared" si="43"/>
        <v>0</v>
      </c>
      <c r="I101" s="47">
        <v>0</v>
      </c>
      <c r="J101" s="47">
        <v>0</v>
      </c>
      <c r="K101" s="47">
        <v>0</v>
      </c>
      <c r="L101" s="47">
        <v>0</v>
      </c>
      <c r="M101" s="47">
        <v>0</v>
      </c>
      <c r="N101" s="47">
        <v>0</v>
      </c>
      <c r="O101" s="47">
        <v>0</v>
      </c>
      <c r="P101" s="47">
        <v>0</v>
      </c>
      <c r="Q101" s="47">
        <f t="shared" si="44"/>
        <v>359.86935974712912</v>
      </c>
      <c r="R101" s="47">
        <f t="shared" si="37"/>
        <v>0</v>
      </c>
      <c r="S101" s="47">
        <f t="shared" si="38"/>
        <v>0</v>
      </c>
      <c r="T101" s="56"/>
      <c r="U101" s="54"/>
      <c r="V101" s="5"/>
    </row>
    <row r="102" spans="1:22" ht="94.5" customHeight="1" x14ac:dyDescent="0.25">
      <c r="A102" s="44" t="s">
        <v>81</v>
      </c>
      <c r="B102" s="45" t="s">
        <v>254</v>
      </c>
      <c r="C102" s="46" t="s">
        <v>246</v>
      </c>
      <c r="D102" s="47">
        <v>359.86935974712901</v>
      </c>
      <c r="E102" s="47">
        <v>0</v>
      </c>
      <c r="F102" s="47">
        <f t="shared" si="41"/>
        <v>359.86935974712901</v>
      </c>
      <c r="G102" s="47">
        <f t="shared" si="42"/>
        <v>0</v>
      </c>
      <c r="H102" s="47">
        <f t="shared" si="43"/>
        <v>0</v>
      </c>
      <c r="I102" s="47">
        <v>0</v>
      </c>
      <c r="J102" s="47">
        <v>0</v>
      </c>
      <c r="K102" s="47">
        <v>0</v>
      </c>
      <c r="L102" s="47">
        <v>0</v>
      </c>
      <c r="M102" s="47">
        <v>0</v>
      </c>
      <c r="N102" s="47">
        <v>0</v>
      </c>
      <c r="O102" s="47">
        <v>0</v>
      </c>
      <c r="P102" s="47">
        <v>0</v>
      </c>
      <c r="Q102" s="47">
        <f t="shared" si="44"/>
        <v>359.86935974712901</v>
      </c>
      <c r="R102" s="47">
        <f t="shared" si="37"/>
        <v>0</v>
      </c>
      <c r="S102" s="47">
        <f t="shared" si="38"/>
        <v>0</v>
      </c>
      <c r="T102" s="56"/>
      <c r="U102" s="54"/>
      <c r="V102" s="5"/>
    </row>
    <row r="103" spans="1:22" ht="112.5" customHeight="1" x14ac:dyDescent="0.25">
      <c r="A103" s="44" t="s">
        <v>81</v>
      </c>
      <c r="B103" s="45" t="s">
        <v>255</v>
      </c>
      <c r="C103" s="46" t="s">
        <v>247</v>
      </c>
      <c r="D103" s="47">
        <v>359.86935974712901</v>
      </c>
      <c r="E103" s="47">
        <v>0</v>
      </c>
      <c r="F103" s="47">
        <f t="shared" si="36"/>
        <v>359.86935974712901</v>
      </c>
      <c r="G103" s="47">
        <f t="shared" si="39"/>
        <v>0</v>
      </c>
      <c r="H103" s="47">
        <f t="shared" si="39"/>
        <v>0</v>
      </c>
      <c r="I103" s="47">
        <v>0</v>
      </c>
      <c r="J103" s="47">
        <v>0</v>
      </c>
      <c r="K103" s="47">
        <v>0</v>
      </c>
      <c r="L103" s="47">
        <v>0</v>
      </c>
      <c r="M103" s="47">
        <v>0</v>
      </c>
      <c r="N103" s="47">
        <v>0</v>
      </c>
      <c r="O103" s="47">
        <v>0</v>
      </c>
      <c r="P103" s="47">
        <v>0</v>
      </c>
      <c r="Q103" s="47">
        <f t="shared" si="40"/>
        <v>359.86935974712901</v>
      </c>
      <c r="R103" s="47">
        <f t="shared" si="37"/>
        <v>0</v>
      </c>
      <c r="S103" s="47">
        <f t="shared" si="38"/>
        <v>0</v>
      </c>
      <c r="T103" s="56"/>
      <c r="U103" s="54"/>
      <c r="V103" s="5"/>
    </row>
    <row r="104" spans="1:22" ht="47.25" x14ac:dyDescent="0.25">
      <c r="A104" s="34" t="s">
        <v>184</v>
      </c>
      <c r="B104" s="35" t="s">
        <v>46</v>
      </c>
      <c r="C104" s="36" t="s">
        <v>23</v>
      </c>
      <c r="D104" s="37">
        <f>D105+D106</f>
        <v>118.825052516352</v>
      </c>
      <c r="E104" s="37">
        <f t="shared" ref="E104:P104" si="45">E105+E106</f>
        <v>0</v>
      </c>
      <c r="F104" s="37">
        <f t="shared" si="45"/>
        <v>118.825052516352</v>
      </c>
      <c r="G104" s="37">
        <f t="shared" si="45"/>
        <v>0</v>
      </c>
      <c r="H104" s="37">
        <f t="shared" si="45"/>
        <v>0</v>
      </c>
      <c r="I104" s="37">
        <f t="shared" si="45"/>
        <v>0</v>
      </c>
      <c r="J104" s="37">
        <f t="shared" si="45"/>
        <v>0</v>
      </c>
      <c r="K104" s="37">
        <f t="shared" si="45"/>
        <v>0</v>
      </c>
      <c r="L104" s="37">
        <f t="shared" si="45"/>
        <v>0</v>
      </c>
      <c r="M104" s="37">
        <f t="shared" si="45"/>
        <v>0</v>
      </c>
      <c r="N104" s="37">
        <f t="shared" si="45"/>
        <v>0</v>
      </c>
      <c r="O104" s="37">
        <f t="shared" si="45"/>
        <v>0</v>
      </c>
      <c r="P104" s="37">
        <f t="shared" si="45"/>
        <v>0</v>
      </c>
      <c r="Q104" s="37">
        <f t="shared" ref="Q104:Q135" si="46">F104-H104</f>
        <v>118.825052516352</v>
      </c>
      <c r="R104" s="37">
        <f t="shared" si="37"/>
        <v>0</v>
      </c>
      <c r="S104" s="37">
        <f t="shared" si="38"/>
        <v>0</v>
      </c>
      <c r="T104" s="56"/>
    </row>
    <row r="105" spans="1:22" ht="31.5" x14ac:dyDescent="0.25">
      <c r="A105" s="34" t="s">
        <v>185</v>
      </c>
      <c r="B105" s="35" t="s">
        <v>47</v>
      </c>
      <c r="C105" s="36" t="s">
        <v>23</v>
      </c>
      <c r="D105" s="37">
        <v>0</v>
      </c>
      <c r="E105" s="37">
        <v>0</v>
      </c>
      <c r="F105" s="37">
        <v>0</v>
      </c>
      <c r="G105" s="37">
        <f t="shared" ref="G105:H135" si="47">I105+K105+M105+O105</f>
        <v>0</v>
      </c>
      <c r="H105" s="37">
        <f t="shared" ref="H105:H135" si="48">J105+L105+N105+P105</f>
        <v>0</v>
      </c>
      <c r="I105" s="37">
        <v>0</v>
      </c>
      <c r="J105" s="37">
        <v>0</v>
      </c>
      <c r="K105" s="37">
        <v>0</v>
      </c>
      <c r="L105" s="37">
        <v>0</v>
      </c>
      <c r="M105" s="37">
        <v>0</v>
      </c>
      <c r="N105" s="37">
        <v>0</v>
      </c>
      <c r="O105" s="37">
        <v>0</v>
      </c>
      <c r="P105" s="37">
        <v>0</v>
      </c>
      <c r="Q105" s="37">
        <f t="shared" si="46"/>
        <v>0</v>
      </c>
      <c r="R105" s="37">
        <f t="shared" si="37"/>
        <v>0</v>
      </c>
      <c r="S105" s="37">
        <f t="shared" si="38"/>
        <v>0</v>
      </c>
      <c r="T105" s="56"/>
    </row>
    <row r="106" spans="1:22" ht="47.25" x14ac:dyDescent="0.25">
      <c r="A106" s="39" t="s">
        <v>186</v>
      </c>
      <c r="B106" s="40" t="s">
        <v>48</v>
      </c>
      <c r="C106" s="41" t="s">
        <v>23</v>
      </c>
      <c r="D106" s="42">
        <f t="shared" ref="D106:P106" si="49">D107</f>
        <v>118.825052516352</v>
      </c>
      <c r="E106" s="42">
        <f t="shared" si="49"/>
        <v>0</v>
      </c>
      <c r="F106" s="42">
        <f t="shared" si="49"/>
        <v>118.825052516352</v>
      </c>
      <c r="G106" s="42">
        <f t="shared" si="49"/>
        <v>0</v>
      </c>
      <c r="H106" s="42">
        <f t="shared" si="49"/>
        <v>0</v>
      </c>
      <c r="I106" s="42">
        <f t="shared" si="49"/>
        <v>0</v>
      </c>
      <c r="J106" s="42">
        <f t="shared" si="49"/>
        <v>0</v>
      </c>
      <c r="K106" s="42">
        <f t="shared" si="49"/>
        <v>0</v>
      </c>
      <c r="L106" s="42">
        <f t="shared" si="49"/>
        <v>0</v>
      </c>
      <c r="M106" s="42">
        <f t="shared" si="49"/>
        <v>0</v>
      </c>
      <c r="N106" s="42">
        <f t="shared" si="49"/>
        <v>0</v>
      </c>
      <c r="O106" s="42">
        <f t="shared" si="49"/>
        <v>0</v>
      </c>
      <c r="P106" s="42">
        <f t="shared" si="49"/>
        <v>0</v>
      </c>
      <c r="Q106" s="42">
        <f t="shared" si="46"/>
        <v>118.825052516352</v>
      </c>
      <c r="R106" s="42">
        <f t="shared" si="37"/>
        <v>0</v>
      </c>
      <c r="S106" s="42">
        <f t="shared" si="38"/>
        <v>0</v>
      </c>
      <c r="T106" s="56"/>
    </row>
    <row r="107" spans="1:22" ht="77.25" customHeight="1" x14ac:dyDescent="0.25">
      <c r="A107" s="44" t="s">
        <v>186</v>
      </c>
      <c r="B107" s="45" t="s">
        <v>223</v>
      </c>
      <c r="C107" s="48" t="s">
        <v>224</v>
      </c>
      <c r="D107" s="47">
        <v>118.825052516352</v>
      </c>
      <c r="E107" s="47">
        <v>0</v>
      </c>
      <c r="F107" s="47">
        <f t="shared" ref="F107" si="50">D107-E107</f>
        <v>118.825052516352</v>
      </c>
      <c r="G107" s="47">
        <f t="shared" si="47"/>
        <v>0</v>
      </c>
      <c r="H107" s="47">
        <f t="shared" si="48"/>
        <v>0</v>
      </c>
      <c r="I107" s="47">
        <v>0</v>
      </c>
      <c r="J107" s="47">
        <v>0</v>
      </c>
      <c r="K107" s="47">
        <v>0</v>
      </c>
      <c r="L107" s="47">
        <v>0</v>
      </c>
      <c r="M107" s="47">
        <v>0</v>
      </c>
      <c r="N107" s="47">
        <v>0</v>
      </c>
      <c r="O107" s="47">
        <v>0</v>
      </c>
      <c r="P107" s="47">
        <v>0</v>
      </c>
      <c r="Q107" s="47">
        <f t="shared" si="46"/>
        <v>118.825052516352</v>
      </c>
      <c r="R107" s="47">
        <f t="shared" si="37"/>
        <v>0</v>
      </c>
      <c r="S107" s="47">
        <f t="shared" si="38"/>
        <v>0</v>
      </c>
      <c r="T107" s="56"/>
      <c r="U107" s="54"/>
      <c r="V107" s="54"/>
    </row>
    <row r="108" spans="1:22" ht="47.25" x14ac:dyDescent="0.25">
      <c r="A108" s="34" t="s">
        <v>187</v>
      </c>
      <c r="B108" s="35" t="s">
        <v>49</v>
      </c>
      <c r="C108" s="36" t="s">
        <v>23</v>
      </c>
      <c r="D108" s="37">
        <f t="shared" ref="D108:F109" si="51">D109</f>
        <v>13.783057087686675</v>
      </c>
      <c r="E108" s="37">
        <f t="shared" si="51"/>
        <v>2.7628153860000384</v>
      </c>
      <c r="F108" s="37">
        <f t="shared" si="51"/>
        <v>11.020241701686636</v>
      </c>
      <c r="G108" s="37">
        <f t="shared" si="47"/>
        <v>0.56614397860206012</v>
      </c>
      <c r="H108" s="37">
        <f t="shared" si="48"/>
        <v>0.32064560000000003</v>
      </c>
      <c r="I108" s="37">
        <f t="shared" ref="I108:P109" si="52">I109</f>
        <v>6.5183400000000009E-3</v>
      </c>
      <c r="J108" s="37">
        <f t="shared" si="52"/>
        <v>6.5183400000000001E-3</v>
      </c>
      <c r="K108" s="37">
        <f t="shared" si="52"/>
        <v>0.27910580000000007</v>
      </c>
      <c r="L108" s="37">
        <f t="shared" si="52"/>
        <v>0.27910580000000001</v>
      </c>
      <c r="M108" s="37">
        <f t="shared" si="52"/>
        <v>0.28051983860206003</v>
      </c>
      <c r="N108" s="37">
        <f t="shared" si="52"/>
        <v>3.5021460000000004E-2</v>
      </c>
      <c r="O108" s="37">
        <f t="shared" si="52"/>
        <v>0</v>
      </c>
      <c r="P108" s="37">
        <f t="shared" si="52"/>
        <v>0</v>
      </c>
      <c r="Q108" s="37">
        <f t="shared" si="46"/>
        <v>10.699596101686636</v>
      </c>
      <c r="R108" s="37">
        <f t="shared" si="37"/>
        <v>-0.24549837860206009</v>
      </c>
      <c r="S108" s="37">
        <f t="shared" si="38"/>
        <v>-43.363241133156997</v>
      </c>
      <c r="T108" s="37"/>
    </row>
    <row r="109" spans="1:22" ht="47.25" x14ac:dyDescent="0.25">
      <c r="A109" s="39" t="s">
        <v>188</v>
      </c>
      <c r="B109" s="40" t="s">
        <v>50</v>
      </c>
      <c r="C109" s="41" t="s">
        <v>23</v>
      </c>
      <c r="D109" s="42">
        <f t="shared" si="51"/>
        <v>13.783057087686675</v>
      </c>
      <c r="E109" s="42">
        <f t="shared" si="51"/>
        <v>2.7628153860000384</v>
      </c>
      <c r="F109" s="42">
        <f t="shared" si="51"/>
        <v>11.020241701686636</v>
      </c>
      <c r="G109" s="42">
        <f t="shared" si="47"/>
        <v>0.56614397860206012</v>
      </c>
      <c r="H109" s="42">
        <f t="shared" si="48"/>
        <v>0.32064560000000003</v>
      </c>
      <c r="I109" s="42">
        <f t="shared" si="52"/>
        <v>6.5183400000000009E-3</v>
      </c>
      <c r="J109" s="42">
        <f t="shared" si="52"/>
        <v>6.5183400000000001E-3</v>
      </c>
      <c r="K109" s="42">
        <f t="shared" si="52"/>
        <v>0.27910580000000007</v>
      </c>
      <c r="L109" s="42">
        <f t="shared" si="52"/>
        <v>0.27910580000000001</v>
      </c>
      <c r="M109" s="42">
        <f t="shared" si="52"/>
        <v>0.28051983860206003</v>
      </c>
      <c r="N109" s="42">
        <f t="shared" si="52"/>
        <v>3.5021460000000004E-2</v>
      </c>
      <c r="O109" s="42">
        <f t="shared" si="52"/>
        <v>0</v>
      </c>
      <c r="P109" s="42">
        <f t="shared" si="52"/>
        <v>0</v>
      </c>
      <c r="Q109" s="42">
        <f t="shared" si="46"/>
        <v>10.699596101686636</v>
      </c>
      <c r="R109" s="42">
        <f t="shared" si="37"/>
        <v>-0.24549837860206009</v>
      </c>
      <c r="S109" s="42">
        <f t="shared" si="38"/>
        <v>-43.363241133156997</v>
      </c>
      <c r="T109" s="56"/>
    </row>
    <row r="110" spans="1:22" ht="62.25" customHeight="1" x14ac:dyDescent="0.25">
      <c r="A110" s="44" t="s">
        <v>188</v>
      </c>
      <c r="B110" s="45" t="s">
        <v>109</v>
      </c>
      <c r="C110" s="46" t="s">
        <v>110</v>
      </c>
      <c r="D110" s="47">
        <v>13.783057087686675</v>
      </c>
      <c r="E110" s="47">
        <v>2.7628153860000384</v>
      </c>
      <c r="F110" s="47">
        <f>D110-E110</f>
        <v>11.020241701686636</v>
      </c>
      <c r="G110" s="47">
        <f t="shared" si="47"/>
        <v>0.56614397860206012</v>
      </c>
      <c r="H110" s="47">
        <f t="shared" si="48"/>
        <v>0.32064560000000003</v>
      </c>
      <c r="I110" s="47">
        <v>6.5183400000000009E-3</v>
      </c>
      <c r="J110" s="47">
        <v>6.5183400000000001E-3</v>
      </c>
      <c r="K110" s="47">
        <v>0.27910580000000007</v>
      </c>
      <c r="L110" s="47">
        <v>0.27910580000000001</v>
      </c>
      <c r="M110" s="47">
        <v>0.28051983860206003</v>
      </c>
      <c r="N110" s="47">
        <v>3.5021460000000004E-2</v>
      </c>
      <c r="O110" s="47">
        <v>0</v>
      </c>
      <c r="P110" s="47">
        <v>0</v>
      </c>
      <c r="Q110" s="47">
        <f>F110-H110</f>
        <v>10.699596101686636</v>
      </c>
      <c r="R110" s="47">
        <f t="shared" si="37"/>
        <v>-0.24549837860206009</v>
      </c>
      <c r="S110" s="47">
        <f t="shared" si="38"/>
        <v>-43.363241133156997</v>
      </c>
      <c r="T110" s="73" t="s">
        <v>269</v>
      </c>
      <c r="U110" s="54"/>
      <c r="V110" s="54"/>
    </row>
    <row r="111" spans="1:22" ht="47.25" x14ac:dyDescent="0.25">
      <c r="A111" s="39" t="s">
        <v>189</v>
      </c>
      <c r="B111" s="40" t="s">
        <v>51</v>
      </c>
      <c r="C111" s="41" t="s">
        <v>23</v>
      </c>
      <c r="D111" s="42">
        <v>0</v>
      </c>
      <c r="E111" s="42">
        <v>0</v>
      </c>
      <c r="F111" s="42">
        <v>0</v>
      </c>
      <c r="G111" s="42">
        <f t="shared" si="47"/>
        <v>0</v>
      </c>
      <c r="H111" s="42">
        <f t="shared" si="48"/>
        <v>0</v>
      </c>
      <c r="I111" s="42">
        <v>0</v>
      </c>
      <c r="J111" s="42">
        <v>0</v>
      </c>
      <c r="K111" s="42">
        <v>0</v>
      </c>
      <c r="L111" s="42">
        <v>0</v>
      </c>
      <c r="M111" s="42">
        <v>0</v>
      </c>
      <c r="N111" s="42">
        <v>0</v>
      </c>
      <c r="O111" s="42">
        <v>0</v>
      </c>
      <c r="P111" s="42">
        <v>0</v>
      </c>
      <c r="Q111" s="42">
        <f t="shared" si="46"/>
        <v>0</v>
      </c>
      <c r="R111" s="42">
        <f t="shared" si="37"/>
        <v>0</v>
      </c>
      <c r="S111" s="42">
        <f t="shared" si="38"/>
        <v>0</v>
      </c>
      <c r="T111" s="42"/>
    </row>
    <row r="112" spans="1:22" ht="31.5" x14ac:dyDescent="0.25">
      <c r="A112" s="39" t="s">
        <v>190</v>
      </c>
      <c r="B112" s="40" t="s">
        <v>52</v>
      </c>
      <c r="C112" s="41" t="s">
        <v>23</v>
      </c>
      <c r="D112" s="42">
        <v>0</v>
      </c>
      <c r="E112" s="42">
        <v>0</v>
      </c>
      <c r="F112" s="42">
        <v>0</v>
      </c>
      <c r="G112" s="42">
        <f t="shared" si="47"/>
        <v>0</v>
      </c>
      <c r="H112" s="42">
        <f t="shared" si="48"/>
        <v>0</v>
      </c>
      <c r="I112" s="42">
        <v>0</v>
      </c>
      <c r="J112" s="42">
        <v>0</v>
      </c>
      <c r="K112" s="42">
        <v>0</v>
      </c>
      <c r="L112" s="42">
        <v>0</v>
      </c>
      <c r="M112" s="42">
        <v>0</v>
      </c>
      <c r="N112" s="42">
        <v>0</v>
      </c>
      <c r="O112" s="42">
        <v>0</v>
      </c>
      <c r="P112" s="42">
        <v>0</v>
      </c>
      <c r="Q112" s="42">
        <f t="shared" si="46"/>
        <v>0</v>
      </c>
      <c r="R112" s="42">
        <f t="shared" si="37"/>
        <v>0</v>
      </c>
      <c r="S112" s="42">
        <f t="shared" si="38"/>
        <v>0</v>
      </c>
      <c r="T112" s="42"/>
    </row>
    <row r="113" spans="1:22" ht="47.25" x14ac:dyDescent="0.25">
      <c r="A113" s="39" t="s">
        <v>191</v>
      </c>
      <c r="B113" s="40" t="s">
        <v>53</v>
      </c>
      <c r="C113" s="41" t="s">
        <v>23</v>
      </c>
      <c r="D113" s="42">
        <v>0</v>
      </c>
      <c r="E113" s="42">
        <v>0</v>
      </c>
      <c r="F113" s="42">
        <v>0</v>
      </c>
      <c r="G113" s="42">
        <f t="shared" si="47"/>
        <v>0</v>
      </c>
      <c r="H113" s="42">
        <f t="shared" si="48"/>
        <v>0</v>
      </c>
      <c r="I113" s="42">
        <v>0</v>
      </c>
      <c r="J113" s="42">
        <v>0</v>
      </c>
      <c r="K113" s="42">
        <v>0</v>
      </c>
      <c r="L113" s="42">
        <v>0</v>
      </c>
      <c r="M113" s="42">
        <v>0</v>
      </c>
      <c r="N113" s="42">
        <v>0</v>
      </c>
      <c r="O113" s="42">
        <v>0</v>
      </c>
      <c r="P113" s="42">
        <v>0</v>
      </c>
      <c r="Q113" s="42">
        <f t="shared" si="46"/>
        <v>0</v>
      </c>
      <c r="R113" s="42">
        <f t="shared" si="37"/>
        <v>0</v>
      </c>
      <c r="S113" s="42">
        <f t="shared" si="38"/>
        <v>0</v>
      </c>
      <c r="T113" s="42"/>
    </row>
    <row r="114" spans="1:22" ht="63" x14ac:dyDescent="0.25">
      <c r="A114" s="39" t="s">
        <v>54</v>
      </c>
      <c r="B114" s="40" t="s">
        <v>55</v>
      </c>
      <c r="C114" s="41" t="s">
        <v>23</v>
      </c>
      <c r="D114" s="42">
        <v>0</v>
      </c>
      <c r="E114" s="42">
        <v>0</v>
      </c>
      <c r="F114" s="42">
        <v>0</v>
      </c>
      <c r="G114" s="42">
        <f t="shared" si="47"/>
        <v>0</v>
      </c>
      <c r="H114" s="42">
        <f t="shared" si="48"/>
        <v>0</v>
      </c>
      <c r="I114" s="42">
        <v>0</v>
      </c>
      <c r="J114" s="42">
        <v>0</v>
      </c>
      <c r="K114" s="42">
        <v>0</v>
      </c>
      <c r="L114" s="42">
        <v>0</v>
      </c>
      <c r="M114" s="42">
        <v>0</v>
      </c>
      <c r="N114" s="42">
        <v>0</v>
      </c>
      <c r="O114" s="42">
        <v>0</v>
      </c>
      <c r="P114" s="42">
        <v>0</v>
      </c>
      <c r="Q114" s="42">
        <f t="shared" si="46"/>
        <v>0</v>
      </c>
      <c r="R114" s="42">
        <f t="shared" si="37"/>
        <v>0</v>
      </c>
      <c r="S114" s="42">
        <f t="shared" si="38"/>
        <v>0</v>
      </c>
      <c r="T114" s="42"/>
    </row>
    <row r="115" spans="1:22" ht="63" x14ac:dyDescent="0.25">
      <c r="A115" s="39" t="s">
        <v>56</v>
      </c>
      <c r="B115" s="40" t="s">
        <v>57</v>
      </c>
      <c r="C115" s="41" t="s">
        <v>23</v>
      </c>
      <c r="D115" s="42">
        <v>0</v>
      </c>
      <c r="E115" s="42">
        <v>0</v>
      </c>
      <c r="F115" s="42">
        <v>0</v>
      </c>
      <c r="G115" s="42">
        <f t="shared" si="47"/>
        <v>0</v>
      </c>
      <c r="H115" s="42">
        <f t="shared" si="48"/>
        <v>0</v>
      </c>
      <c r="I115" s="42">
        <v>0</v>
      </c>
      <c r="J115" s="42">
        <v>0</v>
      </c>
      <c r="K115" s="42">
        <v>0</v>
      </c>
      <c r="L115" s="42">
        <v>0</v>
      </c>
      <c r="M115" s="42">
        <v>0</v>
      </c>
      <c r="N115" s="42">
        <v>0</v>
      </c>
      <c r="O115" s="42">
        <v>0</v>
      </c>
      <c r="P115" s="42">
        <v>0</v>
      </c>
      <c r="Q115" s="42">
        <f t="shared" si="46"/>
        <v>0</v>
      </c>
      <c r="R115" s="42">
        <f t="shared" si="37"/>
        <v>0</v>
      </c>
      <c r="S115" s="42">
        <f t="shared" si="38"/>
        <v>0</v>
      </c>
      <c r="T115" s="42"/>
    </row>
    <row r="116" spans="1:22" ht="47.25" x14ac:dyDescent="0.25">
      <c r="A116" s="39" t="s">
        <v>58</v>
      </c>
      <c r="B116" s="40" t="s">
        <v>59</v>
      </c>
      <c r="C116" s="41" t="s">
        <v>23</v>
      </c>
      <c r="D116" s="42">
        <v>0</v>
      </c>
      <c r="E116" s="42">
        <v>0</v>
      </c>
      <c r="F116" s="42">
        <v>0</v>
      </c>
      <c r="G116" s="42">
        <f t="shared" si="47"/>
        <v>0</v>
      </c>
      <c r="H116" s="42">
        <f t="shared" si="48"/>
        <v>0</v>
      </c>
      <c r="I116" s="42">
        <v>0</v>
      </c>
      <c r="J116" s="42">
        <v>0</v>
      </c>
      <c r="K116" s="42">
        <v>0</v>
      </c>
      <c r="L116" s="42">
        <v>0</v>
      </c>
      <c r="M116" s="42">
        <v>0</v>
      </c>
      <c r="N116" s="42">
        <v>0</v>
      </c>
      <c r="O116" s="42">
        <v>0</v>
      </c>
      <c r="P116" s="42">
        <v>0</v>
      </c>
      <c r="Q116" s="42">
        <f t="shared" si="46"/>
        <v>0</v>
      </c>
      <c r="R116" s="42">
        <f t="shared" si="37"/>
        <v>0</v>
      </c>
      <c r="S116" s="42">
        <f t="shared" si="38"/>
        <v>0</v>
      </c>
      <c r="T116" s="42"/>
    </row>
    <row r="117" spans="1:22" ht="63" x14ac:dyDescent="0.25">
      <c r="A117" s="39" t="s">
        <v>60</v>
      </c>
      <c r="B117" s="40" t="s">
        <v>61</v>
      </c>
      <c r="C117" s="41" t="s">
        <v>23</v>
      </c>
      <c r="D117" s="42">
        <v>0</v>
      </c>
      <c r="E117" s="42">
        <v>0</v>
      </c>
      <c r="F117" s="42">
        <v>0</v>
      </c>
      <c r="G117" s="42">
        <f t="shared" si="47"/>
        <v>0</v>
      </c>
      <c r="H117" s="42">
        <f t="shared" si="48"/>
        <v>0</v>
      </c>
      <c r="I117" s="42">
        <v>0</v>
      </c>
      <c r="J117" s="42">
        <v>0</v>
      </c>
      <c r="K117" s="42">
        <v>0</v>
      </c>
      <c r="L117" s="42">
        <f t="shared" ref="L117:P117" si="53">SUM(L118:L119)</f>
        <v>0</v>
      </c>
      <c r="M117" s="42">
        <v>0</v>
      </c>
      <c r="N117" s="42">
        <f t="shared" si="53"/>
        <v>0</v>
      </c>
      <c r="O117" s="42">
        <v>0</v>
      </c>
      <c r="P117" s="42">
        <f t="shared" si="53"/>
        <v>0</v>
      </c>
      <c r="Q117" s="42">
        <f t="shared" si="46"/>
        <v>0</v>
      </c>
      <c r="R117" s="42">
        <f t="shared" si="37"/>
        <v>0</v>
      </c>
      <c r="S117" s="42">
        <f t="shared" si="38"/>
        <v>0</v>
      </c>
      <c r="T117" s="42"/>
    </row>
    <row r="118" spans="1:22" ht="63" x14ac:dyDescent="0.25">
      <c r="A118" s="34" t="s">
        <v>62</v>
      </c>
      <c r="B118" s="35" t="s">
        <v>63</v>
      </c>
      <c r="C118" s="36" t="s">
        <v>23</v>
      </c>
      <c r="D118" s="37">
        <v>0</v>
      </c>
      <c r="E118" s="37">
        <v>0</v>
      </c>
      <c r="F118" s="37">
        <v>0</v>
      </c>
      <c r="G118" s="37">
        <f t="shared" si="47"/>
        <v>0</v>
      </c>
      <c r="H118" s="37">
        <f t="shared" si="48"/>
        <v>0</v>
      </c>
      <c r="I118" s="37">
        <v>0</v>
      </c>
      <c r="J118" s="37">
        <v>0</v>
      </c>
      <c r="K118" s="37">
        <v>0</v>
      </c>
      <c r="L118" s="37">
        <v>0</v>
      </c>
      <c r="M118" s="37">
        <v>0</v>
      </c>
      <c r="N118" s="37">
        <v>0</v>
      </c>
      <c r="O118" s="37">
        <v>0</v>
      </c>
      <c r="P118" s="37">
        <v>0</v>
      </c>
      <c r="Q118" s="37">
        <f t="shared" si="46"/>
        <v>0</v>
      </c>
      <c r="R118" s="37">
        <f t="shared" si="37"/>
        <v>0</v>
      </c>
      <c r="S118" s="37">
        <f t="shared" si="38"/>
        <v>0</v>
      </c>
      <c r="T118" s="37"/>
    </row>
    <row r="119" spans="1:22" ht="31.5" x14ac:dyDescent="0.25">
      <c r="A119" s="39" t="s">
        <v>64</v>
      </c>
      <c r="B119" s="40" t="s">
        <v>65</v>
      </c>
      <c r="C119" s="41" t="s">
        <v>23</v>
      </c>
      <c r="D119" s="42">
        <v>0</v>
      </c>
      <c r="E119" s="42">
        <v>0</v>
      </c>
      <c r="F119" s="42">
        <v>0</v>
      </c>
      <c r="G119" s="42">
        <f t="shared" si="47"/>
        <v>0</v>
      </c>
      <c r="H119" s="42">
        <f t="shared" si="48"/>
        <v>0</v>
      </c>
      <c r="I119" s="42">
        <v>0</v>
      </c>
      <c r="J119" s="42">
        <v>0</v>
      </c>
      <c r="K119" s="42">
        <v>0</v>
      </c>
      <c r="L119" s="42">
        <v>0</v>
      </c>
      <c r="M119" s="42">
        <v>0</v>
      </c>
      <c r="N119" s="42">
        <v>0</v>
      </c>
      <c r="O119" s="42">
        <v>0</v>
      </c>
      <c r="P119" s="42">
        <v>0</v>
      </c>
      <c r="Q119" s="42">
        <f t="shared" si="46"/>
        <v>0</v>
      </c>
      <c r="R119" s="42">
        <f t="shared" si="37"/>
        <v>0</v>
      </c>
      <c r="S119" s="42">
        <f t="shared" si="38"/>
        <v>0</v>
      </c>
      <c r="T119" s="42"/>
    </row>
    <row r="120" spans="1:22" ht="47.25" x14ac:dyDescent="0.25">
      <c r="A120" s="39" t="s">
        <v>66</v>
      </c>
      <c r="B120" s="40" t="s">
        <v>67</v>
      </c>
      <c r="C120" s="41" t="s">
        <v>23</v>
      </c>
      <c r="D120" s="42">
        <v>0</v>
      </c>
      <c r="E120" s="42">
        <v>0</v>
      </c>
      <c r="F120" s="42">
        <v>0</v>
      </c>
      <c r="G120" s="42">
        <f t="shared" si="47"/>
        <v>0</v>
      </c>
      <c r="H120" s="42">
        <f t="shared" si="48"/>
        <v>0</v>
      </c>
      <c r="I120" s="42">
        <v>0</v>
      </c>
      <c r="J120" s="42">
        <v>0</v>
      </c>
      <c r="K120" s="42">
        <v>0</v>
      </c>
      <c r="L120" s="42">
        <v>0</v>
      </c>
      <c r="M120" s="42">
        <v>0</v>
      </c>
      <c r="N120" s="42">
        <v>0</v>
      </c>
      <c r="O120" s="42">
        <v>0</v>
      </c>
      <c r="P120" s="42">
        <v>0</v>
      </c>
      <c r="Q120" s="42">
        <f t="shared" si="46"/>
        <v>0</v>
      </c>
      <c r="R120" s="42">
        <f t="shared" si="37"/>
        <v>0</v>
      </c>
      <c r="S120" s="42">
        <f t="shared" si="38"/>
        <v>0</v>
      </c>
      <c r="T120" s="42"/>
    </row>
    <row r="121" spans="1:22" ht="63" x14ac:dyDescent="0.25">
      <c r="A121" s="29" t="s">
        <v>84</v>
      </c>
      <c r="B121" s="30" t="s">
        <v>85</v>
      </c>
      <c r="C121" s="31" t="s">
        <v>23</v>
      </c>
      <c r="D121" s="32">
        <v>0</v>
      </c>
      <c r="E121" s="32">
        <v>0</v>
      </c>
      <c r="F121" s="32">
        <v>0</v>
      </c>
      <c r="G121" s="32">
        <f t="shared" si="47"/>
        <v>0</v>
      </c>
      <c r="H121" s="32">
        <f t="shared" si="48"/>
        <v>0</v>
      </c>
      <c r="I121" s="32">
        <f>I122+I123</f>
        <v>0</v>
      </c>
      <c r="J121" s="32">
        <f t="shared" ref="J121:P121" si="54">J122+J123</f>
        <v>0</v>
      </c>
      <c r="K121" s="32">
        <f t="shared" si="54"/>
        <v>0</v>
      </c>
      <c r="L121" s="32">
        <f t="shared" si="54"/>
        <v>0</v>
      </c>
      <c r="M121" s="32">
        <f t="shared" si="54"/>
        <v>0</v>
      </c>
      <c r="N121" s="32">
        <f t="shared" si="54"/>
        <v>0</v>
      </c>
      <c r="O121" s="32">
        <f t="shared" si="54"/>
        <v>0</v>
      </c>
      <c r="P121" s="32">
        <f t="shared" si="54"/>
        <v>0</v>
      </c>
      <c r="Q121" s="32">
        <f t="shared" si="46"/>
        <v>0</v>
      </c>
      <c r="R121" s="32">
        <f t="shared" si="37"/>
        <v>0</v>
      </c>
      <c r="S121" s="32">
        <f t="shared" si="38"/>
        <v>0</v>
      </c>
      <c r="T121" s="32"/>
    </row>
    <row r="122" spans="1:22" ht="63" x14ac:dyDescent="0.25">
      <c r="A122" s="34" t="s">
        <v>86</v>
      </c>
      <c r="B122" s="35" t="s">
        <v>87</v>
      </c>
      <c r="C122" s="36" t="s">
        <v>23</v>
      </c>
      <c r="D122" s="37">
        <v>0</v>
      </c>
      <c r="E122" s="37">
        <v>0</v>
      </c>
      <c r="F122" s="37">
        <v>0</v>
      </c>
      <c r="G122" s="37">
        <f t="shared" si="47"/>
        <v>0</v>
      </c>
      <c r="H122" s="37">
        <f t="shared" si="48"/>
        <v>0</v>
      </c>
      <c r="I122" s="37">
        <v>0</v>
      </c>
      <c r="J122" s="37">
        <v>0</v>
      </c>
      <c r="K122" s="37">
        <v>0</v>
      </c>
      <c r="L122" s="37">
        <v>0</v>
      </c>
      <c r="M122" s="37">
        <v>0</v>
      </c>
      <c r="N122" s="37">
        <v>0</v>
      </c>
      <c r="O122" s="37">
        <v>0</v>
      </c>
      <c r="P122" s="37">
        <v>0</v>
      </c>
      <c r="Q122" s="37">
        <f t="shared" si="46"/>
        <v>0</v>
      </c>
      <c r="R122" s="37">
        <f t="shared" si="37"/>
        <v>0</v>
      </c>
      <c r="S122" s="37">
        <f t="shared" si="38"/>
        <v>0</v>
      </c>
      <c r="T122" s="37"/>
    </row>
    <row r="123" spans="1:22" ht="63" x14ac:dyDescent="0.25">
      <c r="A123" s="34" t="s">
        <v>88</v>
      </c>
      <c r="B123" s="35" t="s">
        <v>89</v>
      </c>
      <c r="C123" s="36" t="s">
        <v>23</v>
      </c>
      <c r="D123" s="37">
        <v>0</v>
      </c>
      <c r="E123" s="37">
        <v>0</v>
      </c>
      <c r="F123" s="37">
        <v>0</v>
      </c>
      <c r="G123" s="37">
        <f t="shared" si="47"/>
        <v>0</v>
      </c>
      <c r="H123" s="37">
        <f t="shared" si="48"/>
        <v>0</v>
      </c>
      <c r="I123" s="37">
        <v>0</v>
      </c>
      <c r="J123" s="37">
        <v>0</v>
      </c>
      <c r="K123" s="37">
        <v>0</v>
      </c>
      <c r="L123" s="37">
        <v>0</v>
      </c>
      <c r="M123" s="37">
        <v>0</v>
      </c>
      <c r="N123" s="37">
        <v>0</v>
      </c>
      <c r="O123" s="37">
        <v>0</v>
      </c>
      <c r="P123" s="37">
        <v>0</v>
      </c>
      <c r="Q123" s="37">
        <f t="shared" si="46"/>
        <v>0</v>
      </c>
      <c r="R123" s="37">
        <f t="shared" si="37"/>
        <v>0</v>
      </c>
      <c r="S123" s="37">
        <f t="shared" si="38"/>
        <v>0</v>
      </c>
      <c r="T123" s="37"/>
    </row>
    <row r="124" spans="1:22" ht="47.25" x14ac:dyDescent="0.25">
      <c r="A124" s="29" t="s">
        <v>68</v>
      </c>
      <c r="B124" s="30" t="s">
        <v>69</v>
      </c>
      <c r="C124" s="31" t="s">
        <v>23</v>
      </c>
      <c r="D124" s="32">
        <f>D126+D125</f>
        <v>8.2404262911865036</v>
      </c>
      <c r="E124" s="32">
        <f>E126+E125</f>
        <v>0.36927714298645603</v>
      </c>
      <c r="F124" s="32">
        <f>F126+F125</f>
        <v>7.8711491482000477</v>
      </c>
      <c r="G124" s="32">
        <f t="shared" si="47"/>
        <v>7.8711491482000486</v>
      </c>
      <c r="H124" s="32">
        <f>J124+L124+N124+P124</f>
        <v>7.8711491482000495</v>
      </c>
      <c r="I124" s="32">
        <f>I126+I125</f>
        <v>6.2000448598708857</v>
      </c>
      <c r="J124" s="32">
        <f t="shared" ref="J124:P124" si="55">J126+J125</f>
        <v>6.2000448598708875</v>
      </c>
      <c r="K124" s="32">
        <f t="shared" si="55"/>
        <v>1.6711042883291625</v>
      </c>
      <c r="L124" s="32">
        <f t="shared" si="55"/>
        <v>1.671104288329162</v>
      </c>
      <c r="M124" s="32">
        <f t="shared" si="55"/>
        <v>0</v>
      </c>
      <c r="N124" s="32">
        <f t="shared" si="55"/>
        <v>0</v>
      </c>
      <c r="O124" s="32">
        <f t="shared" si="55"/>
        <v>0</v>
      </c>
      <c r="P124" s="32">
        <f t="shared" si="55"/>
        <v>0</v>
      </c>
      <c r="Q124" s="32">
        <f t="shared" si="46"/>
        <v>0</v>
      </c>
      <c r="R124" s="32">
        <f t="shared" si="37"/>
        <v>1.3322676295501878E-15</v>
      </c>
      <c r="S124" s="32">
        <f t="shared" si="38"/>
        <v>1.6925960929794439E-14</v>
      </c>
      <c r="T124" s="32"/>
    </row>
    <row r="125" spans="1:22" ht="78.75" x14ac:dyDescent="0.25">
      <c r="A125" s="46" t="s">
        <v>133</v>
      </c>
      <c r="B125" s="45" t="s">
        <v>130</v>
      </c>
      <c r="C125" s="46" t="s">
        <v>131</v>
      </c>
      <c r="D125" s="47">
        <v>4.7418016536369523</v>
      </c>
      <c r="E125" s="47">
        <v>8.7325054369038532E-3</v>
      </c>
      <c r="F125" s="47">
        <f t="shared" ref="F125:F126" si="56">D125-E125</f>
        <v>4.7330691482000482</v>
      </c>
      <c r="G125" s="47">
        <f t="shared" si="47"/>
        <v>4.7330691482000491</v>
      </c>
      <c r="H125" s="47">
        <f t="shared" si="47"/>
        <v>4.7330691482000491</v>
      </c>
      <c r="I125" s="47">
        <v>3.0619648598708866</v>
      </c>
      <c r="J125" s="47">
        <v>3.0619648598708871</v>
      </c>
      <c r="K125" s="47">
        <v>1.6711042883291625</v>
      </c>
      <c r="L125" s="47">
        <v>1.671104288329162</v>
      </c>
      <c r="M125" s="47">
        <v>0</v>
      </c>
      <c r="N125" s="47">
        <v>0</v>
      </c>
      <c r="O125" s="47">
        <v>0</v>
      </c>
      <c r="P125" s="47">
        <v>0</v>
      </c>
      <c r="Q125" s="47">
        <f t="shared" si="46"/>
        <v>0</v>
      </c>
      <c r="R125" s="47">
        <f t="shared" si="37"/>
        <v>0</v>
      </c>
      <c r="S125" s="47">
        <f t="shared" si="38"/>
        <v>0</v>
      </c>
      <c r="T125" s="47"/>
      <c r="U125" s="54"/>
      <c r="V125" s="54"/>
    </row>
    <row r="126" spans="1:22" ht="78.75" x14ac:dyDescent="0.25">
      <c r="A126" s="46" t="s">
        <v>133</v>
      </c>
      <c r="B126" s="45" t="s">
        <v>192</v>
      </c>
      <c r="C126" s="46" t="s">
        <v>132</v>
      </c>
      <c r="D126" s="47">
        <v>3.4986246375495518</v>
      </c>
      <c r="E126" s="47">
        <v>0.36054463754955218</v>
      </c>
      <c r="F126" s="47">
        <f t="shared" si="56"/>
        <v>3.1380799999999995</v>
      </c>
      <c r="G126" s="47">
        <f t="shared" si="47"/>
        <v>3.1380799999999995</v>
      </c>
      <c r="H126" s="47">
        <f t="shared" si="47"/>
        <v>3.13808</v>
      </c>
      <c r="I126" s="47">
        <v>3.1380799999999995</v>
      </c>
      <c r="J126" s="47">
        <v>3.13808</v>
      </c>
      <c r="K126" s="47">
        <v>0</v>
      </c>
      <c r="L126" s="47">
        <v>0</v>
      </c>
      <c r="M126" s="47">
        <v>0</v>
      </c>
      <c r="N126" s="47">
        <v>0</v>
      </c>
      <c r="O126" s="47">
        <v>0</v>
      </c>
      <c r="P126" s="47">
        <v>0</v>
      </c>
      <c r="Q126" s="47">
        <f t="shared" si="46"/>
        <v>0</v>
      </c>
      <c r="R126" s="47">
        <f t="shared" si="37"/>
        <v>4.4408920985006262E-16</v>
      </c>
      <c r="S126" s="47">
        <f t="shared" si="38"/>
        <v>1.4151621687466944E-14</v>
      </c>
      <c r="T126" s="47"/>
      <c r="U126" s="54"/>
      <c r="V126" s="54"/>
    </row>
    <row r="127" spans="1:22" ht="47.25" x14ac:dyDescent="0.25">
      <c r="A127" s="29" t="s">
        <v>90</v>
      </c>
      <c r="B127" s="30" t="s">
        <v>91</v>
      </c>
      <c r="C127" s="31" t="s">
        <v>23</v>
      </c>
      <c r="D127" s="32">
        <v>0</v>
      </c>
      <c r="E127" s="32">
        <v>0</v>
      </c>
      <c r="F127" s="32">
        <v>0</v>
      </c>
      <c r="G127" s="32">
        <f t="shared" si="47"/>
        <v>0</v>
      </c>
      <c r="H127" s="32">
        <f t="shared" si="48"/>
        <v>0</v>
      </c>
      <c r="I127" s="32">
        <v>0</v>
      </c>
      <c r="J127" s="32">
        <v>0</v>
      </c>
      <c r="K127" s="32">
        <v>0</v>
      </c>
      <c r="L127" s="32">
        <v>0</v>
      </c>
      <c r="M127" s="32">
        <v>0</v>
      </c>
      <c r="N127" s="32">
        <v>0</v>
      </c>
      <c r="O127" s="32">
        <v>0</v>
      </c>
      <c r="P127" s="32">
        <v>0</v>
      </c>
      <c r="Q127" s="32">
        <f t="shared" si="46"/>
        <v>0</v>
      </c>
      <c r="R127" s="32">
        <f t="shared" si="37"/>
        <v>0</v>
      </c>
      <c r="S127" s="32">
        <f t="shared" si="38"/>
        <v>0</v>
      </c>
      <c r="T127" s="32"/>
    </row>
    <row r="128" spans="1:22" ht="31.5" x14ac:dyDescent="0.25">
      <c r="A128" s="29" t="s">
        <v>70</v>
      </c>
      <c r="B128" s="30" t="s">
        <v>71</v>
      </c>
      <c r="C128" s="31" t="s">
        <v>23</v>
      </c>
      <c r="D128" s="32">
        <f>SUM(D129:D135)</f>
        <v>124.12051936565753</v>
      </c>
      <c r="E128" s="32">
        <f>SUM(E129:E135)</f>
        <v>79.164891969440021</v>
      </c>
      <c r="F128" s="32">
        <f>SUM(F129:F135)</f>
        <v>44.955627396217515</v>
      </c>
      <c r="G128" s="32">
        <f t="shared" si="47"/>
        <v>0.14044999999999999</v>
      </c>
      <c r="H128" s="32">
        <f t="shared" si="48"/>
        <v>0.14044999999999999</v>
      </c>
      <c r="I128" s="32">
        <f t="shared" ref="I128:P128" si="57">SUM(I129:I135)</f>
        <v>0</v>
      </c>
      <c r="J128" s="32">
        <f t="shared" si="57"/>
        <v>0</v>
      </c>
      <c r="K128" s="32">
        <f t="shared" si="57"/>
        <v>0</v>
      </c>
      <c r="L128" s="32">
        <f t="shared" si="57"/>
        <v>0</v>
      </c>
      <c r="M128" s="32">
        <f t="shared" si="57"/>
        <v>0.14044999999999999</v>
      </c>
      <c r="N128" s="32">
        <f t="shared" si="57"/>
        <v>0.14044999999999999</v>
      </c>
      <c r="O128" s="32">
        <f t="shared" si="57"/>
        <v>0</v>
      </c>
      <c r="P128" s="32">
        <f t="shared" si="57"/>
        <v>0</v>
      </c>
      <c r="Q128" s="32">
        <f t="shared" si="46"/>
        <v>44.815177396217514</v>
      </c>
      <c r="R128" s="32">
        <f t="shared" si="37"/>
        <v>0</v>
      </c>
      <c r="S128" s="32">
        <f t="shared" si="38"/>
        <v>0</v>
      </c>
      <c r="T128" s="32"/>
    </row>
    <row r="129" spans="1:22" ht="61.5" customHeight="1" x14ac:dyDescent="0.25">
      <c r="A129" s="46" t="s">
        <v>92</v>
      </c>
      <c r="B129" s="45" t="s">
        <v>137</v>
      </c>
      <c r="C129" s="46" t="s">
        <v>138</v>
      </c>
      <c r="D129" s="47">
        <v>12.839900527634322</v>
      </c>
      <c r="E129" s="47">
        <v>2.0555369100000003</v>
      </c>
      <c r="F129" s="47">
        <f t="shared" ref="F129:F135" si="58">D129-E129</f>
        <v>10.784363617634321</v>
      </c>
      <c r="G129" s="47">
        <f t="shared" si="47"/>
        <v>0</v>
      </c>
      <c r="H129" s="47">
        <f t="shared" si="48"/>
        <v>0</v>
      </c>
      <c r="I129" s="47">
        <v>0</v>
      </c>
      <c r="J129" s="47">
        <v>0</v>
      </c>
      <c r="K129" s="47">
        <v>0</v>
      </c>
      <c r="L129" s="47">
        <v>0</v>
      </c>
      <c r="M129" s="47">
        <v>0</v>
      </c>
      <c r="N129" s="47">
        <v>0</v>
      </c>
      <c r="O129" s="47">
        <v>0</v>
      </c>
      <c r="P129" s="47">
        <v>0</v>
      </c>
      <c r="Q129" s="47">
        <f t="shared" si="46"/>
        <v>10.784363617634321</v>
      </c>
      <c r="R129" s="47">
        <f t="shared" si="37"/>
        <v>0</v>
      </c>
      <c r="S129" s="47">
        <f t="shared" si="38"/>
        <v>0</v>
      </c>
      <c r="T129" s="47"/>
      <c r="U129" s="54"/>
      <c r="V129" s="54"/>
    </row>
    <row r="130" spans="1:22" ht="45" customHeight="1" x14ac:dyDescent="0.25">
      <c r="A130" s="46" t="s">
        <v>92</v>
      </c>
      <c r="B130" s="45" t="s">
        <v>225</v>
      </c>
      <c r="C130" s="46" t="s">
        <v>139</v>
      </c>
      <c r="D130" s="47">
        <v>17.081286454702084</v>
      </c>
      <c r="E130" s="47">
        <v>0</v>
      </c>
      <c r="F130" s="47">
        <f t="shared" si="58"/>
        <v>17.081286454702084</v>
      </c>
      <c r="G130" s="47">
        <f t="shared" si="47"/>
        <v>0</v>
      </c>
      <c r="H130" s="47">
        <f t="shared" si="48"/>
        <v>0</v>
      </c>
      <c r="I130" s="47">
        <v>0</v>
      </c>
      <c r="J130" s="47">
        <v>0</v>
      </c>
      <c r="K130" s="47">
        <v>0</v>
      </c>
      <c r="L130" s="47">
        <v>0</v>
      </c>
      <c r="M130" s="47">
        <v>0</v>
      </c>
      <c r="N130" s="47">
        <v>0</v>
      </c>
      <c r="O130" s="47">
        <v>0</v>
      </c>
      <c r="P130" s="47">
        <v>0</v>
      </c>
      <c r="Q130" s="47">
        <f t="shared" si="46"/>
        <v>17.081286454702084</v>
      </c>
      <c r="R130" s="47">
        <f t="shared" si="37"/>
        <v>0</v>
      </c>
      <c r="S130" s="47">
        <f t="shared" si="38"/>
        <v>0</v>
      </c>
      <c r="T130" s="47"/>
      <c r="U130" s="54"/>
      <c r="V130" s="5"/>
    </row>
    <row r="131" spans="1:22" ht="73.5" customHeight="1" x14ac:dyDescent="0.25">
      <c r="A131" s="46" t="s">
        <v>92</v>
      </c>
      <c r="B131" s="45" t="s">
        <v>193</v>
      </c>
      <c r="C131" s="46" t="s">
        <v>140</v>
      </c>
      <c r="D131" s="47">
        <v>1.249994303384246</v>
      </c>
      <c r="E131" s="47">
        <v>1.2324205863117761</v>
      </c>
      <c r="F131" s="47">
        <f t="shared" si="58"/>
        <v>1.7573717072469908E-2</v>
      </c>
      <c r="G131" s="47">
        <f t="shared" si="47"/>
        <v>0</v>
      </c>
      <c r="H131" s="47">
        <f t="shared" si="48"/>
        <v>0</v>
      </c>
      <c r="I131" s="47">
        <v>0</v>
      </c>
      <c r="J131" s="47">
        <v>0</v>
      </c>
      <c r="K131" s="47">
        <v>0</v>
      </c>
      <c r="L131" s="47">
        <v>0</v>
      </c>
      <c r="M131" s="47">
        <v>0</v>
      </c>
      <c r="N131" s="47">
        <v>0</v>
      </c>
      <c r="O131" s="47">
        <v>0</v>
      </c>
      <c r="P131" s="47">
        <v>0</v>
      </c>
      <c r="Q131" s="47">
        <f t="shared" si="46"/>
        <v>1.7573717072469908E-2</v>
      </c>
      <c r="R131" s="47">
        <f t="shared" si="37"/>
        <v>0</v>
      </c>
      <c r="S131" s="47">
        <f t="shared" si="38"/>
        <v>0</v>
      </c>
      <c r="T131" s="47"/>
      <c r="U131" s="54"/>
      <c r="V131" s="54"/>
    </row>
    <row r="132" spans="1:22" ht="66.75" customHeight="1" x14ac:dyDescent="0.25">
      <c r="A132" s="46" t="s">
        <v>92</v>
      </c>
      <c r="B132" s="45" t="s">
        <v>141</v>
      </c>
      <c r="C132" s="46" t="s">
        <v>142</v>
      </c>
      <c r="D132" s="47">
        <v>12.755292260411654</v>
      </c>
      <c r="E132" s="47">
        <v>0</v>
      </c>
      <c r="F132" s="47">
        <f t="shared" si="58"/>
        <v>12.755292260411654</v>
      </c>
      <c r="G132" s="47">
        <f t="shared" si="47"/>
        <v>0</v>
      </c>
      <c r="H132" s="47">
        <f t="shared" si="48"/>
        <v>0</v>
      </c>
      <c r="I132" s="47">
        <v>0</v>
      </c>
      <c r="J132" s="47">
        <v>0</v>
      </c>
      <c r="K132" s="47">
        <v>0</v>
      </c>
      <c r="L132" s="47">
        <v>0</v>
      </c>
      <c r="M132" s="47">
        <v>0</v>
      </c>
      <c r="N132" s="47">
        <v>0</v>
      </c>
      <c r="O132" s="47">
        <v>0</v>
      </c>
      <c r="P132" s="47">
        <v>0</v>
      </c>
      <c r="Q132" s="47">
        <f t="shared" si="46"/>
        <v>12.755292260411654</v>
      </c>
      <c r="R132" s="47">
        <f t="shared" si="37"/>
        <v>0</v>
      </c>
      <c r="S132" s="47">
        <f t="shared" si="38"/>
        <v>0</v>
      </c>
      <c r="T132" s="47"/>
      <c r="U132" s="54"/>
      <c r="V132" s="5"/>
    </row>
    <row r="133" spans="1:22" ht="108.75" customHeight="1" x14ac:dyDescent="0.25">
      <c r="A133" s="46" t="s">
        <v>92</v>
      </c>
      <c r="B133" s="45" t="s">
        <v>226</v>
      </c>
      <c r="C133" s="46" t="s">
        <v>194</v>
      </c>
      <c r="D133" s="47">
        <v>80.053595819525228</v>
      </c>
      <c r="E133" s="47">
        <v>75.876934473128244</v>
      </c>
      <c r="F133" s="47">
        <f t="shared" si="58"/>
        <v>4.1766613463969833</v>
      </c>
      <c r="G133" s="47">
        <f t="shared" si="47"/>
        <v>0</v>
      </c>
      <c r="H133" s="47">
        <f t="shared" si="48"/>
        <v>0</v>
      </c>
      <c r="I133" s="47">
        <v>0</v>
      </c>
      <c r="J133" s="47">
        <v>0</v>
      </c>
      <c r="K133" s="47">
        <v>0</v>
      </c>
      <c r="L133" s="47">
        <v>0</v>
      </c>
      <c r="M133" s="47">
        <v>0</v>
      </c>
      <c r="N133" s="47">
        <v>0</v>
      </c>
      <c r="O133" s="47">
        <v>0</v>
      </c>
      <c r="P133" s="47">
        <v>0</v>
      </c>
      <c r="Q133" s="47">
        <f t="shared" si="46"/>
        <v>4.1766613463969833</v>
      </c>
      <c r="R133" s="47">
        <f t="shared" si="37"/>
        <v>0</v>
      </c>
      <c r="S133" s="47">
        <f t="shared" si="38"/>
        <v>0</v>
      </c>
      <c r="T133" s="47"/>
      <c r="U133" s="54"/>
      <c r="V133" s="54"/>
    </row>
    <row r="134" spans="1:22" ht="57.75" customHeight="1" x14ac:dyDescent="0.25">
      <c r="A134" s="46" t="s">
        <v>92</v>
      </c>
      <c r="B134" s="45" t="s">
        <v>227</v>
      </c>
      <c r="C134" s="46" t="s">
        <v>228</v>
      </c>
      <c r="D134" s="47">
        <v>0</v>
      </c>
      <c r="E134" s="47">
        <v>0</v>
      </c>
      <c r="F134" s="47">
        <f t="shared" ref="F134" si="59">D134-E134</f>
        <v>0</v>
      </c>
      <c r="G134" s="47">
        <f t="shared" ref="G134" si="60">I134+K134+M134+O134</f>
        <v>0</v>
      </c>
      <c r="H134" s="47">
        <f t="shared" ref="H134" si="61">J134+L134+N134+P134</f>
        <v>0</v>
      </c>
      <c r="I134" s="47">
        <v>0</v>
      </c>
      <c r="J134" s="47">
        <v>0</v>
      </c>
      <c r="K134" s="47">
        <v>0</v>
      </c>
      <c r="L134" s="47">
        <v>0</v>
      </c>
      <c r="M134" s="47">
        <v>0</v>
      </c>
      <c r="N134" s="47">
        <v>0</v>
      </c>
      <c r="O134" s="47">
        <v>0</v>
      </c>
      <c r="P134" s="47">
        <v>0</v>
      </c>
      <c r="Q134" s="47">
        <f t="shared" ref="Q134" si="62">F134-H134</f>
        <v>0</v>
      </c>
      <c r="R134" s="47">
        <f t="shared" si="37"/>
        <v>0</v>
      </c>
      <c r="S134" s="47">
        <f t="shared" si="38"/>
        <v>0</v>
      </c>
      <c r="T134" s="47"/>
      <c r="U134" s="54"/>
      <c r="V134" s="5"/>
    </row>
    <row r="135" spans="1:22" ht="75.75" customHeight="1" x14ac:dyDescent="0.25">
      <c r="A135" s="46" t="s">
        <v>92</v>
      </c>
      <c r="B135" s="55" t="s">
        <v>235</v>
      </c>
      <c r="C135" s="46" t="s">
        <v>233</v>
      </c>
      <c r="D135" s="47">
        <v>0.14044999999999999</v>
      </c>
      <c r="E135" s="47">
        <v>0</v>
      </c>
      <c r="F135" s="47">
        <f t="shared" si="58"/>
        <v>0.14044999999999999</v>
      </c>
      <c r="G135" s="47">
        <f t="shared" si="47"/>
        <v>0.14044999999999999</v>
      </c>
      <c r="H135" s="47">
        <f t="shared" si="48"/>
        <v>0.14044999999999999</v>
      </c>
      <c r="I135" s="47">
        <v>0</v>
      </c>
      <c r="J135" s="47">
        <v>0</v>
      </c>
      <c r="K135" s="47">
        <v>0</v>
      </c>
      <c r="L135" s="47">
        <v>0</v>
      </c>
      <c r="M135" s="47">
        <v>0.14044999999999999</v>
      </c>
      <c r="N135" s="47">
        <v>0.14044999999999999</v>
      </c>
      <c r="O135" s="47">
        <v>0</v>
      </c>
      <c r="P135" s="47">
        <v>0</v>
      </c>
      <c r="Q135" s="47">
        <f t="shared" si="46"/>
        <v>0</v>
      </c>
      <c r="R135" s="47">
        <f t="shared" si="37"/>
        <v>0</v>
      </c>
      <c r="S135" s="47">
        <f t="shared" si="38"/>
        <v>0</v>
      </c>
      <c r="T135" s="47"/>
      <c r="U135" s="54"/>
      <c r="V135" s="54"/>
    </row>
    <row r="136" spans="1:22" x14ac:dyDescent="0.25">
      <c r="V136" s="54"/>
    </row>
  </sheetData>
  <autoFilter ref="A18:T18"/>
  <mergeCells count="25">
    <mergeCell ref="A13:T13"/>
    <mergeCell ref="A14:T14"/>
    <mergeCell ref="A15:A17"/>
    <mergeCell ref="B15:B17"/>
    <mergeCell ref="A12:T12"/>
    <mergeCell ref="Q15:Q17"/>
    <mergeCell ref="R15:S15"/>
    <mergeCell ref="A4:T4"/>
    <mergeCell ref="A5:T5"/>
    <mergeCell ref="A7:T7"/>
    <mergeCell ref="A8:T8"/>
    <mergeCell ref="A10:T10"/>
    <mergeCell ref="T15:T17"/>
    <mergeCell ref="G16:H16"/>
    <mergeCell ref="C15:C17"/>
    <mergeCell ref="D15:D17"/>
    <mergeCell ref="E15:E17"/>
    <mergeCell ref="F15:F17"/>
    <mergeCell ref="G15:P15"/>
    <mergeCell ref="I16:J16"/>
    <mergeCell ref="K16:L16"/>
    <mergeCell ref="M16:N16"/>
    <mergeCell ref="O16:P16"/>
    <mergeCell ref="R16:R17"/>
    <mergeCell ref="S16:S17"/>
  </mergeCells>
  <phoneticPr fontId="26" type="noConversion"/>
  <dataValidations count="1">
    <dataValidation type="textLength" operator="lessThan" allowBlank="1" showInputMessage="1" showErrorMessage="1" promptTitle="!!!" prompt="Не более 150 знаков" sqref="B135">
      <formula1>150</formula1>
    </dataValidation>
  </dataValidations>
  <printOptions horizontalCentered="1"/>
  <pageMargins left="0.78740157480314965" right="0.39370078740157483" top="0.78740157480314965" bottom="0.78740157480314965" header="0.51181102362204722" footer="0.51181102362204722"/>
  <pageSetup paperSize="9" scale="38"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10квФ</vt:lpstr>
      <vt:lpstr>'10квФ'!Область_печати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Е.С. - Начальник отдела сводной отчетности</dc:creator>
  <cp:lastModifiedBy>ShlykovAF</cp:lastModifiedBy>
  <cp:lastPrinted>2024-03-27T01:49:34Z</cp:lastPrinted>
  <dcterms:created xsi:type="dcterms:W3CDTF">2018-07-31T04:41:58Z</dcterms:created>
  <dcterms:modified xsi:type="dcterms:W3CDTF">2024-11-14T09:52:52Z</dcterms:modified>
</cp:coreProperties>
</file>