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FD377E1C-C848-40F6-B7AE-6D6D3E090856}"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<sst xmlns="http://schemas.openxmlformats.org/spreadsheetml/2006/main" count="4534" uniqueCount="544">
  <si>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</si>
  <si>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</si>
  <si>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</si>
  <si>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</si>
  <si>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</si>
  <si>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</si>
  <si>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</si>
  <si>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</si>
  <si>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</si>
  <si>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</si>
  <si>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</si>
  <si>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</si>
  <si>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</si>
  <si>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</si>
  <si>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</si>
  <si>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</si>
  <si>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</si>
  <si>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</si>
  <si>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</si>
  <si>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</si>
  <si>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</si>
  <si>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</si>
  <si>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</si>
  <si>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</si>
  <si>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</si>
  <si>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</si>
  <si>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</si>
  <si>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</si>
  <si>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</si>
  <si>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</si>
  <si>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</si>
  <si>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</si>
  <si>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</si>
  <si>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</si>
  <si>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</si>
  <si>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</si>
  <si>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</si>
  <si>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</si>
  <si>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</si>
  <si>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</si>
  <si>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</si>
  <si>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</si>
  <si>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</si>
  <si>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</si>
  <si>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</si>
  <si>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</si>
  <si>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</si>
  <si>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</si>
  <si>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</si>
  <si>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</si>
  <si>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</si>
  <si>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</si>
  <si>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</si>
  <si>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</si>
  <si>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</si>
  <si>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</si>
  <si>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</si>
  <si>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</si>
  <si>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</si>
  <si>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</si>
  <si>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</si>
  <si>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</si>
  <si>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</si>
  <si>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</si>
  <si>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</si>
  <si>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</si>
  <si>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</si>
  <si>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</si>
  <si>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</si>
  <si>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</si>
  <si>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</si>
  <si>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</si>
  <si>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</si>
  <si>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</si>
  <si>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</si>
  <si>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</si>
  <si>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</si>
  <si>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</si>
  <si>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</si>
  <si>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</si>
  <si>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</si>
  <si>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</si>
  <si>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</si>
  <si>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</si>
  <si>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</si>
  <si>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</si>
  <si>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</si>
  <si>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</si>
  <si>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</si>
  <si>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</si>
  <si>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</si>
  <si>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</si>
  <si>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</si>
  <si>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</si>
  <si>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</si>
  <si>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</si>
  <si>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</si>
  <si>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</si>
  <si>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</si>
  <si>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</si>
  <si>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</si>
  <si>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</si>
  <si>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</si>
  <si>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</si>
  <si>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</si>
  <si>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</si>
  <si>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</si>
  <si>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</si>
  <si>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</si>
  <si>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</si>
  <si>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</si>
  <si>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</si>
  <si>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</si>
  <si>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</si>
  <si>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</si>
  <si>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</si>
  <si>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</si>
  <si>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</si>
  <si>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</si>
  <si>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</si>
  <si>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</si>
  <si>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</si>
  <si>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</si>
  <si>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</si>
  <si>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</si>
  <si>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</si>
  <si>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</si>
  <si>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</si>
  <si>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</si>
  <si>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</si>
  <si>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</si>
  <si>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</si>
  <si>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</si>
  <si>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</si>
  <si>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</si>
  <si>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</si>
  <si>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</si>
  <si>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</si>
  <si>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</si>
  <si>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</si>
  <si>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</si>
  <si>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</si>
  <si>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</si>
  <si>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</si>
  <si>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</si>
  <si>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</si>
  <si>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</si>
  <si>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</si>
  <si>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</si>
  <si>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</si>
  <si>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</si>
  <si>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</si>
  <si>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</si>
  <si>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</si>
  <si>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</si>
  <si>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</si>
  <si>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</si>
  <si>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</si>
  <si>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</si>
  <si>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</si>
  <si>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</si>
  <si>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</si>
  <si>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</si>
  <si>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</si>
  <si>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</si>
  <si>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</si>
  <si>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</si>
  <si>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</si>
  <si>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</si>
  <si>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</si>
  <si>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</si>
  <si>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</si>
  <si>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</si>
  <si>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</si>
  <si>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</si>
  <si>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</si>
  <si>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</si>
  <si>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</si>
  <si>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</si>
  <si>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</si>
  <si>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</si>
  <si>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</si>
  <si>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</si>
  <si>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</si>
  <si>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</si>
  <si>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</si>
  <si>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</si>
  <si>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</si>
  <si>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</si>
  <si>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</si>
  <si>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</si>
  <si>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</si>
  <si>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</si>
  <si>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</si>
  <si>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</si>
  <si>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</si>
  <si>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</si>
  <si>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</si>
  <si>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</si>
  <si>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</si>
  <si>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</si>
  <si>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</si>
  <si>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</si>
  <si>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</si>
  <si>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</si>
  <si>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</si>
  <si>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</si>
  <si>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</si>
  <si>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</si>
  <si>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</si>
  <si>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</si>
  <si>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</si>
  <si>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</si>
  <si>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</si>
  <si>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</si>
  <si>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</si>
  <si>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</si>
  <si>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</si>
  <si>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</si>
  <si>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</si>
  <si>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</si>
  <si>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</si>
  <si>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</si>
  <si>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</si>
  <si>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</si>
  <si>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</si>
  <si>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</si>
  <si>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</si>
  <si>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</si>
  <si>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</si>
  <si>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</si>
  <si>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</si>
  <si>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</si>
  <si>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</si>
  <si>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</si>
  <si>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</si>
  <si>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</si>
  <si>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</si>
  <si>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</si>
  <si>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</si>
  <si>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</si>
  <si>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</si>
  <si>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</si>
  <si>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</si>
  <si>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</si>
  <si>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</si>
  <si>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</si>
  <si>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</si>
  <si>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</si>
  <si>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</si>
  <si>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</si>
  <si>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</si>
  <si>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</si>
  <si>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</si>
  <si>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</si>
  <si>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</si>
  <si>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</si>
  <si>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</si>
  <si>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</si>
  <si>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</si>
  <si>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</si>
  <si>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</si>
  <si>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</si>
  <si>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</si>
  <si>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</si>
  <si>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</si>
  <si>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</si>
  <si>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</si>
  <si>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</si>
  <si>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</si>
  <si>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</si>
  <si>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</si>
  <si>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</si>
  <si>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</si>
  <si>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</si>
  <si>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</si>
  <si>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</si>
  <si>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</si>
  <si>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</si>
  <si>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</si>
  <si>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</si>
  <si>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</si>
  <si>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</si>
  <si>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</si>
  <si>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</si>
  <si>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</si>
  <si>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</si>
  <si>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</si>
  <si>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</si>
  <si>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</si>
  <si>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</si>
  <si>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</si>
  <si>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</si>
  <si>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</si>
  <si>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</si>
  <si>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</si>
  <si>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</si>
  <si>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</si>
  <si>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</si>
  <si>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</si>
  <si>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</si>
  <si>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</si>
  <si>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</si>
  <si>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</si>
  <si>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</si>
  <si>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</si>
  <si>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</si>
  <si>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</si>
  <si>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</si>
  <si>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</si>
  <si>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</si>
  <si>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</si>
  <si>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</si>
  <si>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</si>
  <si>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</si>
  <si>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</si>
  <si>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</si>
  <si>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</si>
  <si>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</si>
  <si>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</si>
  <si>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</si>
  <si>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</si>
  <si>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</si>
  <si>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</si>
  <si>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</si>
  <si>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</si>
  <si>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</si>
  <si>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</si>
  <si>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</si>
  <si>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</si>
  <si>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</si>
  <si>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</si>
  <si>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</si>
  <si>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</si>
  <si>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</si>
  <si>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</si>
  <si>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</si>
  <si>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</si>
  <si>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</si>
  <si>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</si>
  <si>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</si>
  <si>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</si>
  <si>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</si>
  <si>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</si>
  <si>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</si>
  <si>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</si>
  <si>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</si>
  <si>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</si>
  <si>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</si>
  <si>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</si>
  <si>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</si>
  <si>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</si>
  <si>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</si>
  <si>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</si>
  <si>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</si>
  <si>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</si>
  <si>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</si>
  <si>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</si>
  <si>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</si>
  <si>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</si>
  <si>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</si>
  <si>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</si>
  <si>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</si>
  <si>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</si>
  <si>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</si>
  <si>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</si>
  <si>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</si>
  <si>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</si>
  <si>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</si>
  <si>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</si>
  <si>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</si>
  <si>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</si>
  <si>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</si>
  <si>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</si>
  <si>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</si>
  <si>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</si>
  <si>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</si>
  <si>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</si>
  <si>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</si>
  <si>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</si>
  <si>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</si>
  <si>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</si>
  <si>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</si>
  <si>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</si>
  <si>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</si>
  <si>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</si>
  <si>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</si>
  <si>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</si>
  <si>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</si>
  <si>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</si>
  <si>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</si>
  <si>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</si>
  <si>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</si>
  <si>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</si>
  <si>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</si>
  <si>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</si>
  <si>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</si>
  <si>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</si>
  <si>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</si>
  <si>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</si>
  <si>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</si>
  <si>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</si>
  <si>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</si>
  <si>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</si>
  <si>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</si>
  <si>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</si>
  <si>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</si>
  <si>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</si>
  <si>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</si>
  <si>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</si>
  <si>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</si>
  <si>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</si>
  <si>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</si>
  <si>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</si>
  <si>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</si>
  <si>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</si>
  <si>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</si>
  <si>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</si>
  <si>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</si>
  <si>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</si>
  <si>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</si>
  <si>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</si>
  <si>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</si>
  <si>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</si>
  <si>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</si>
  <si>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</si>
  <si>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</si>
  <si>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</si>
  <si>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</si>
  <si>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</si>
  <si>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</si>
  <si>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</si>
  <si>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</si>
  <si>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</si>
  <si>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</si>
  <si>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</si>
  <si>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</si>
  <si>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</si>
  <si>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</si>
  <si>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</si>
  <si>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</si>
  <si>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</si>
  <si>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</si>
  <si>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 xml:space="preserve">Строительство электрических сетей 10- 0,4 кВ на ПС 220 кВ Восточная 
для электроснабжения зданий, расположенных на территории подстанции
</t>
  </si>
  <si>
    <t>Утвержденный план</t>
  </si>
  <si>
    <t>Предложение по корректировке утвержденного плана</t>
  </si>
  <si>
    <t>по состоянию на 01.01.2024 года</t>
  </si>
  <si>
    <t>M_00.0039.000039</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</si>
  <si>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</si>
  <si>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</si>
  <si>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</si>
  <si>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</si>
  <si>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</si>
  <si>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</si>
  <si>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</si>
  <si>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</si>
  <si>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</si>
  <si>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</si>
  <si>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</si>
  <si>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</si>
  <si>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</si>
  <si>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</si>
  <si>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</si>
  <si>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</si>
  <si>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</si>
  <si>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</si>
  <si>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</si>
  <si>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</si>
  <si>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</si>
  <si>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</si>
  <si>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</si>
  <si>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</si>
  <si>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</si>
  <si>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</si>
  <si>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</si>
  <si>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</si>
  <si>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</si>
  <si>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</si>
  <si>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</si>
  <si>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</si>
  <si>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</si>
  <si>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</si>
  <si>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</si>
  <si>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</si>
  <si>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</si>
  <si>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</si>
  <si>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</si>
  <si>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</si>
  <si>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</si>
  <si>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</si>
  <si>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</si>
  <si>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</si>
  <si>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</si>
  <si>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</si>
  <si>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</si>
  <si>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</si>
  <si>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</si>
  <si>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</si>
  <si>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</si>
  <si>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</si>
  <si>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</si>
  <si>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</si>
  <si>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</si>
  <si>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</si>
  <si>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</si>
  <si>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</si>
  <si>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</si>
  <si>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</si>
  <si>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реализации проекта по причине длительной поставки оборудования приобретаемого иждивением подрядчика</t>
  </si>
  <si>
    <t>ПИР, СМР, ПНР</t>
  </si>
  <si>
    <t>Выполнение комплекса работ (проектно-изыскательские, строительно-монтажные, пусконаладочные работы) по проекту "Строительство электрических сетей 10- 0,4 кВ на ПС 220 кВ Восточная для электроснабжения зданий, расположенных на территории подстанции"</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</si>
  <si>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</si>
  <si>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</si>
  <si>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</si>
  <si>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«КОМПАНИЯ ИНЖИНИРИНГ ЭНЕРГОСИСТЕМ»; ОБЩЕСТВО С ОГРАНИЧЕННОЙ ОТВЕТСТВЕННОСТЬЮ КОМПАНИЯ "ПРОЕКТСТРОЙ"; ОБЩЕСТВО С ОГРАНИЧЕННОЙ ОТВЕТСТВЕННОСТЬЮ "НОВОСИБИРСКМОНТАЖНАЛАДКА"</t>
  </si>
  <si>
    <t>3898,98; 3808,33</t>
  </si>
  <si>
    <t>ОБЩЕСТВО С ОГРАНИЧЕННОЙ ОТВЕТСТВЕННОСТЬЮ "НОВОСИБИРСКМОНТАЖНАЛАДКА"</t>
  </si>
  <si>
    <t xml:space="preserve"> 3 898, 98</t>
  </si>
  <si>
    <t>ООО "КИЭ"</t>
  </si>
  <si>
    <t>да</t>
  </si>
  <si>
    <t>https://com.roseltorg.ru/</t>
  </si>
  <si>
    <t>ИП</t>
  </si>
  <si>
    <t>СМР</t>
  </si>
  <si>
    <t>ИП-22-00222 от 18.08.2022</t>
  </si>
  <si>
    <t>1.4. Прочее новое строительство объектов электросетевого хозяйства</t>
  </si>
  <si>
    <t>Обеспечение текущей деятельности в сфере электроэнергетики, в том числе хозяйственное обеспечение деятельности</t>
  </si>
  <si>
    <t>строительство</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</si>
  <si>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</si>
  <si>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</si>
  <si>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</si>
  <si>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</si>
  <si>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</si>
  <si>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</si>
  <si>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</si>
  <si>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ЛЭП 350м, КЛ 200м, ТП-10/0,4 кВ – 1 шт., ячейка10 кВ типа К-XII- 1шт.</t>
  </si>
  <si>
    <t>ПС 220 кВ Восточная</t>
  </si>
  <si>
    <t>677,4 тыс. руб с НДС за подключение 1 здания</t>
  </si>
  <si>
    <t>Выделение этапов не предусмотрено</t>
  </si>
  <si>
    <t xml:space="preserve">Согласно РД 34.09.208 Инструкции по нормированию расхода электроэнергии на собственные нужды подстанций 35-500 кВ в состав электроприемников собственных нужд подстанций не должны включаться потребители, относящиеся к хозяйственным нуждам энергосистем. Этим снижается надежность работы оборудования собственных нужд ПС 220 кв Восточная.
</t>
  </si>
  <si>
    <t>С</t>
  </si>
  <si>
    <t>Сибирский Федеральный округ, Новосибирская область, г. Новосибирск</t>
  </si>
  <si>
    <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</si>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</sst>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524</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525</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528</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529</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529</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529</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529</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529</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530</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529</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529</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529</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531</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529</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4.7418016536369523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532</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M_00.0039.000039</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4.8438206399999988</v>
      </c>
      <c r="D24" s="279">
        <f t="shared" si="0"/>
        <v>4.7418016536369523</v>
      </c>
      <c r="E24" s="284">
        <f t="shared" si="0"/>
        <v>4.7330691482000482</v>
      </c>
      <c r="F24" s="284">
        <f t="shared" si="0"/>
        <v>0</v>
      </c>
      <c r="G24" s="267">
        <f t="shared" si="0"/>
        <v>4.7330691482000482</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4.0640254399999991</v>
      </c>
      <c r="D27" s="279">
        <v>3.9599246534726507</v>
      </c>
      <c r="E27" s="285">
        <f>J27+N27+G27+P27+T27+X27</f>
        <v>4.2327181422501479</v>
      </c>
      <c r="F27" s="285">
        <f t="shared" si="8"/>
        <v>0</v>
      </c>
      <c r="G27" s="267">
        <v>4.2327181422501479</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541</v>
      </c>
      <c r="J28" s="280">
        <v>0</v>
      </c>
      <c r="K28" s="281" t="s">
        <v>541</v>
      </c>
      <c r="L28" s="266">
        <v>0</v>
      </c>
      <c r="M28" s="268" t="s">
        <v>541</v>
      </c>
      <c r="N28" s="280">
        <v>0</v>
      </c>
      <c r="O28" s="281" t="s">
        <v>541</v>
      </c>
      <c r="P28" s="154">
        <v>0</v>
      </c>
      <c r="Q28" s="154" t="s">
        <v>541</v>
      </c>
      <c r="R28" s="280">
        <v>0</v>
      </c>
      <c r="S28" s="281">
        <v>0</v>
      </c>
      <c r="T28" s="154">
        <v>0</v>
      </c>
      <c r="U28" s="154" t="s">
        <v>541</v>
      </c>
      <c r="V28" s="280">
        <v>0</v>
      </c>
      <c r="W28" s="281">
        <v>0</v>
      </c>
      <c r="X28" s="154">
        <v>0</v>
      </c>
      <c r="Y28" s="154" t="s">
        <v>541</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541</v>
      </c>
      <c r="J29" s="280">
        <v>0</v>
      </c>
      <c r="K29" s="281" t="s">
        <v>541</v>
      </c>
      <c r="L29" s="266">
        <v>0</v>
      </c>
      <c r="M29" s="268" t="s">
        <v>541</v>
      </c>
      <c r="N29" s="280">
        <v>0</v>
      </c>
      <c r="O29" s="281" t="s">
        <v>541</v>
      </c>
      <c r="P29" s="154">
        <v>0</v>
      </c>
      <c r="Q29" s="288" t="s">
        <v>541</v>
      </c>
      <c r="R29" s="280">
        <v>0</v>
      </c>
      <c r="S29" s="281">
        <v>0</v>
      </c>
      <c r="T29" s="154">
        <v>0</v>
      </c>
      <c r="U29" s="154" t="s">
        <v>541</v>
      </c>
      <c r="V29" s="280">
        <v>0</v>
      </c>
      <c r="W29" s="281">
        <v>0</v>
      </c>
      <c r="X29" s="154">
        <v>0</v>
      </c>
      <c r="Y29" s="154" t="s">
        <v>541</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541</v>
      </c>
      <c r="J30" s="280">
        <v>0</v>
      </c>
      <c r="K30" s="281" t="s">
        <v>541</v>
      </c>
      <c r="L30" s="266">
        <v>0</v>
      </c>
      <c r="M30" s="268" t="s">
        <v>541</v>
      </c>
      <c r="N30" s="280">
        <v>0</v>
      </c>
      <c r="O30" s="281" t="s">
        <v>541</v>
      </c>
      <c r="P30" s="154">
        <v>0</v>
      </c>
      <c r="Q30" s="154" t="s">
        <v>541</v>
      </c>
      <c r="R30" s="280">
        <v>0</v>
      </c>
      <c r="S30" s="281">
        <v>0</v>
      </c>
      <c r="T30" s="154">
        <v>0</v>
      </c>
      <c r="U30" s="154" t="s">
        <v>541</v>
      </c>
      <c r="V30" s="280">
        <v>0</v>
      </c>
      <c r="W30" s="281">
        <v>0</v>
      </c>
      <c r="X30" s="154">
        <v>0</v>
      </c>
      <c r="Y30" s="154" t="s">
        <v>541</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541</v>
      </c>
      <c r="J31" s="280">
        <v>0</v>
      </c>
      <c r="K31" s="281" t="s">
        <v>541</v>
      </c>
      <c r="L31" s="266">
        <v>0</v>
      </c>
      <c r="M31" s="268" t="s">
        <v>541</v>
      </c>
      <c r="N31" s="280">
        <v>0</v>
      </c>
      <c r="O31" s="281" t="s">
        <v>541</v>
      </c>
      <c r="P31" s="154">
        <v>0</v>
      </c>
      <c r="Q31" s="154" t="s">
        <v>541</v>
      </c>
      <c r="R31" s="280">
        <v>0</v>
      </c>
      <c r="S31" s="281">
        <v>0</v>
      </c>
      <c r="T31" s="154">
        <v>0</v>
      </c>
      <c r="U31" s="154" t="s">
        <v>541</v>
      </c>
      <c r="V31" s="280">
        <v>0</v>
      </c>
      <c r="W31" s="281">
        <v>0</v>
      </c>
      <c r="X31" s="154">
        <v>0</v>
      </c>
      <c r="Y31" s="154" t="s">
        <v>541</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0.77979519999999958</v>
      </c>
      <c r="D33" s="280">
        <v>0.78187700016430151</v>
      </c>
      <c r="E33" s="285">
        <f>J33+N33+G33+P33+T33+X33</f>
        <v>0.50035100594990078</v>
      </c>
      <c r="F33" s="285">
        <f t="shared" ref="F33" si="18">E33-G33</f>
        <v>0</v>
      </c>
      <c r="G33" s="266">
        <v>0.50035100594990078</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4.0640254399999991</v>
      </c>
      <c r="D34" s="279">
        <f t="shared" ref="D34:G34" si="19">SUM(D35:D38)</f>
        <v>3.9598903833333332</v>
      </c>
      <c r="E34" s="285">
        <f t="shared" ref="E34" si="20">J34+N34+G34+P34+T34+X34</f>
        <v>1.4323864433333333</v>
      </c>
      <c r="F34" s="279">
        <f t="shared" si="19"/>
        <v>0</v>
      </c>
      <c r="G34" s="267">
        <f t="shared" si="19"/>
        <v>1.4323864433333333</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0.22752817025049535</v>
      </c>
      <c r="D35" s="280">
        <v>0.41826741641593401</v>
      </c>
      <c r="E35" s="285">
        <f>J35+N35+G35+P35+T35+X35</f>
        <v>8.0572416415933934E-2</v>
      </c>
      <c r="F35" s="285">
        <f>E35-G35</f>
        <v>0</v>
      </c>
      <c r="G35" s="266">
        <v>8.0572416415933934E-2</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1.3374051214635869</v>
      </c>
      <c r="D36" s="280">
        <v>1.9753000890367236</v>
      </c>
      <c r="E36" s="285">
        <f>J36+N36+G36+P36+T36+X36</f>
        <v>0.47360272903672351</v>
      </c>
      <c r="F36" s="285">
        <f t="shared" ref="F36:F37" si="30">E36-G36</f>
        <v>0</v>
      </c>
      <c r="G36" s="266">
        <v>0.47360272903672351</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2.2644709120782771</v>
      </c>
      <c r="D37" s="280">
        <v>1.4807713103650393</v>
      </c>
      <c r="E37" s="285">
        <f>J37+N37+G37+P37+T37+X37</f>
        <v>0.80189584036503925</v>
      </c>
      <c r="F37" s="285">
        <f t="shared" si="30"/>
        <v>0</v>
      </c>
      <c r="G37" s="266">
        <v>0.80189584036503925</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0.23462123620763975</v>
      </c>
      <c r="D38" s="280">
        <v>8.5551567515636584E-2</v>
      </c>
      <c r="E38" s="285">
        <f>J38+N38+G38+P38+T38+X38</f>
        <v>7.6315457515636564E-2</v>
      </c>
      <c r="F38" s="285">
        <f>E38-G38</f>
        <v>0</v>
      </c>
      <c r="G38" s="266">
        <v>7.6315457515636564E-2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0.55000000000000004</v>
      </c>
      <c r="D43" s="280">
        <v>0.6</v>
      </c>
      <c r="E43" s="285">
        <f t="shared" si="31"/>
        <v>0.6</v>
      </c>
      <c r="F43" s="285">
        <f t="shared" si="33"/>
        <v>0</v>
      </c>
      <c r="G43" s="266">
        <v>0.6</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0.55000000000000004</v>
      </c>
      <c r="D51" s="280">
        <v>0.6</v>
      </c>
      <c r="E51" s="285">
        <f t="shared" si="34"/>
        <v>0.6</v>
      </c>
      <c r="F51" s="285">
        <f t="shared" si="33"/>
        <v>0</v>
      </c>
      <c r="G51" s="266">
        <v>0.6</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0</v>
      </c>
      <c r="D54" s="280">
        <v>0</v>
      </c>
      <c r="E54" s="285">
        <f t="shared" si="34"/>
        <v>0</v>
      </c>
      <c r="F54" s="285">
        <f t="shared" si="33"/>
        <v>0</v>
      </c>
      <c r="G54" s="266">
        <v>0</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4.0640254399999991</v>
      </c>
      <c r="D56" s="280">
        <v>3.9598903833333328</v>
      </c>
      <c r="E56" s="285">
        <f t="shared" ref="E56:E61" si="36">J56+N56+G56+P56+T56+X56</f>
        <v>3.9598903833333328</v>
      </c>
      <c r="F56" s="280">
        <f t="shared" si="33"/>
        <v>0</v>
      </c>
      <c r="G56" s="266">
        <v>3.9598903833333328</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0.55000000000000004</v>
      </c>
      <c r="D60" s="280">
        <v>0.6</v>
      </c>
      <c r="E60" s="285">
        <f t="shared" si="36"/>
        <v>0.6</v>
      </c>
      <c r="F60" s="285">
        <f t="shared" si="33"/>
        <v>0</v>
      </c>
      <c r="G60" s="266">
        <v>0.6</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0</v>
      </c>
      <c r="D61" s="280">
        <v>0</v>
      </c>
      <c r="E61" s="285">
        <f t="shared" si="36"/>
        <v>0</v>
      </c>
      <c r="F61" s="285">
        <f t="shared" si="33"/>
        <v>0</v>
      </c>
      <c r="G61" s="266">
        <v>0</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M_00.0039.000039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542</v>
      </c>
      <c r="AY22" s="465" t="s">
        <v>543</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3902.49883</v>
      </c>
      <c r="Q26" s="177" t="s">
        <v>425</v>
      </c>
      <c r="R26" s="179">
        <f>SUM(R27:R86)</f>
        <v>3902.49</v>
      </c>
      <c r="S26" s="177" t="s">
        <v>425</v>
      </c>
      <c r="T26" s="177" t="s">
        <v>425</v>
      </c>
      <c r="U26" s="177" t="s">
        <v>425</v>
      </c>
      <c r="V26" s="177" t="s">
        <v>425</v>
      </c>
      <c r="W26" s="177" t="s">
        <v>425</v>
      </c>
      <c r="X26" s="177" t="s">
        <v>425</v>
      </c>
      <c r="Y26" s="177" t="s">
        <v>425</v>
      </c>
      <c r="Z26" s="177" t="s">
        <v>425</v>
      </c>
      <c r="AA26" s="177" t="s">
        <v>425</v>
      </c>
      <c r="AB26" s="179">
        <f>SUM(AB27:AB86)</f>
        <v>0</v>
      </c>
      <c r="AC26" s="177" t="s">
        <v>425</v>
      </c>
      <c r="AD26" s="179">
        <f>SUM(AD27:AD86)</f>
        <v>0</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3898.9756200000002</v>
      </c>
      <c r="AY26" s="179">
        <f t="shared" si="46"/>
        <v>4678.7707300000002</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3902.49883</v>
      </c>
      <c r="Q27" s="214" t="s">
        <v>512</v>
      </c>
      <c r="R27" s="215">
        <v>3902.49</v>
      </c>
      <c r="S27" s="214" t="s">
        <v>513</v>
      </c>
      <c r="T27" s="214" t="s">
        <v>513</v>
      </c>
      <c r="U27" s="214">
        <v>3</v>
      </c>
      <c r="V27" s="214">
        <v>3</v>
      </c>
      <c r="W27" s="214" t="s">
        <v>514</v>
      </c>
      <c r="X27" s="214" t="s">
        <v>515</v>
      </c>
      <c r="Y27" s="214" t="s">
        <v>516</v>
      </c>
      <c r="Z27" s="214">
        <v>1</v>
      </c>
      <c r="AA27" s="214" t="s">
        <v>515</v>
      </c>
      <c r="AB27" s="215" t="s">
        <v>517</v>
      </c>
      <c r="AC27" s="214" t="s">
        <v>518</v>
      </c>
      <c r="AD27" s="215" t="s">
        <v>517</v>
      </c>
      <c r="AE27" s="291" t="str">
        <f>IF(IFERROR(AD27-AY27,"нд")&lt;0,0,IFERROR(AD27-AY27,"нд"))</f>
        <v>нд</v>
      </c>
      <c r="AF27" s="214">
        <v>32211408950</v>
      </c>
      <c r="AG27" s="214" t="s">
        <v>519</v>
      </c>
      <c r="AH27" s="214" t="s">
        <v>520</v>
      </c>
      <c r="AI27" s="216">
        <v>44712</v>
      </c>
      <c r="AJ27" s="216">
        <v>44705</v>
      </c>
      <c r="AK27" s="216">
        <v>44746</v>
      </c>
      <c r="AL27" s="216">
        <v>44774</v>
      </c>
      <c r="AM27" s="214" t="s">
        <v>425</v>
      </c>
      <c r="AN27" s="214" t="s">
        <v>425</v>
      </c>
      <c r="AO27" s="214" t="s">
        <v>425</v>
      </c>
      <c r="AP27" s="214" t="s">
        <v>425</v>
      </c>
      <c r="AQ27" s="216">
        <v>44794</v>
      </c>
      <c r="AR27" s="216">
        <v>44791</v>
      </c>
      <c r="AS27" s="216">
        <v>44794</v>
      </c>
      <c r="AT27" s="216">
        <v>44791</v>
      </c>
      <c r="AU27" s="216">
        <v>44925</v>
      </c>
      <c r="AV27" s="214" t="s">
        <v>425</v>
      </c>
      <c r="AW27" s="214" t="s">
        <v>425</v>
      </c>
      <c r="AX27" s="217">
        <v>3898.9756200000002</v>
      </c>
      <c r="AY27" s="217">
        <v>4678.7707300000002</v>
      </c>
      <c r="AZ27" s="215" t="s">
        <v>521</v>
      </c>
      <c r="BA27" s="215" t="s">
        <v>522</v>
      </c>
      <c r="BB27" s="215" t="s">
        <v>518</v>
      </c>
      <c r="BC27" s="215" t="s">
        <v>523</v>
      </c>
      <c r="BD27" s="215" t="str">
        <f>CONCATENATE(BB27,", ",BA27,", ",N27,", ","договор № ",BC27)</f>
        <v>ООО "КИЭ", СМР, Выполнение комплекса работ (проектно-изыскательские, строительно-монтажные, пусконаладочные работы) по проекту "Строительство электрических сетей 10- 0,4 кВ на ПС 220 кВ Восточная для электроснабжения зданий, расположенных на территории подстанции", договор № ИП-22-00222 от 18.08.2022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103"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M_00.0039.000039</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535</v>
      </c>
    </row>
    <row r="22" spans="1:2" x14ac:dyDescent="0.25">
      <c r="A22" s="157" t="s">
        <v>306</v>
      </c>
      <c r="B22" s="157" t="s">
        <v>540</v>
      </c>
    </row>
    <row r="23" spans="1:2" x14ac:dyDescent="0.25">
      <c r="A23" s="157" t="s">
        <v>288</v>
      </c>
      <c r="B23" s="157" t="s">
        <v>526</v>
      </c>
    </row>
    <row r="24" spans="1:2" x14ac:dyDescent="0.25">
      <c r="A24" s="157" t="s">
        <v>307</v>
      </c>
      <c r="B24" s="157" t="s">
        <v>425</v>
      </c>
    </row>
    <row r="25" spans="1:2" x14ac:dyDescent="0.25">
      <c r="A25" s="158" t="s">
        <v>308</v>
      </c>
      <c r="B25" s="175">
        <v>45443</v>
      </c>
    </row>
    <row r="26" spans="1:2" x14ac:dyDescent="0.25">
      <c r="A26" s="158" t="s">
        <v>309</v>
      </c>
      <c r="B26" s="160" t="s">
        <v>539</v>
      </c>
    </row>
    <row r="27" spans="1:2" x14ac:dyDescent="0.25">
      <c r="A27" s="160" t="str">
        <f>CONCATENATE("Стоимость проекта в прогнозных ценах, млн. руб. с НДС")</f>
        <v>Стоимость проекта в прогнозных ценах, млн. руб. с НДС</v>
      </c>
      <c r="B27" s="171">
        <v>4.7418016536369523</v>
      </c>
    </row>
    <row r="28" spans="1:2" ht="93.75" customHeight="1" x14ac:dyDescent="0.25">
      <c r="A28" s="159" t="s">
        <v>310</v>
      </c>
      <c r="B28" s="162" t="s">
        <v>527</v>
      </c>
    </row>
    <row r="29" spans="1:2" ht="28.5" x14ac:dyDescent="0.25">
      <c r="A29" s="160" t="s">
        <v>311</v>
      </c>
      <c r="B29" s="171">
        <f>'7. Паспорт отчет о закупке'!$AB$26*1.2/1000</f>
        <v>0</v>
      </c>
    </row>
    <row r="30" spans="1:2" ht="28.5" x14ac:dyDescent="0.25">
      <c r="A30" s="160" t="s">
        <v>312</v>
      </c>
      <c r="B30" s="171">
        <f>'7. Паспорт отчет о закупке'!$AD$26/1000</f>
        <v>0</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f>IF(VLOOKUP(1,'7. Паспорт отчет о закупке'!$A$27:$CD$86,52,0)="ИП",VLOOKUP(1,'7. Паспорт отчет о закупке'!$A$27:$CD$86,51,0)/1000,"нд")</f>
        <v>4.6787707300000001</v>
      </c>
    </row>
    <row r="36" spans="1:2" x14ac:dyDescent="0.25">
      <c r="A36" s="168" t="s">
        <v>437</v>
      </c>
      <c r="B36" s="161">
        <f>IF(VLOOKUP(1,'7. Паспорт отчет о закупке'!$A$27:$CD$86,52,0)="ИП",VLOOKUP(1,'7. Паспорт отчет о закупке'!$A$27:$CD$86,50,0)/1000,"нд")</f>
        <v>3.8989756200000003</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8.73250543690407E-3</v>
      </c>
    </row>
    <row r="90" spans="1:7" x14ac:dyDescent="0.25">
      <c r="A90" s="158" t="s">
        <v>436</v>
      </c>
      <c r="B90" s="171">
        <f>IFERROR(SUM(B91*1.2/$B$27*100),0)</f>
        <v>63.963129408284956</v>
      </c>
    </row>
    <row r="91" spans="1:7" x14ac:dyDescent="0.25">
      <c r="A91" s="158" t="s">
        <v>441</v>
      </c>
      <c r="B91" s="171">
        <f>'6.2. Паспорт фин осв ввод'!D34-'6.2. Паспорт фин осв ввод'!E34</f>
        <v>2.5275039399999999</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"КИЭ", СМР, Выполнение комплекса работ (проектно-изыскательские, строительно-монтажные, пусконаладочные работы) по проекту "Строительство электрических сетей 10- 0,4 кВ на ПС 220 кВ Восточная для электроснабжения зданий, расположенных на территории подстанции", договор № ИП-22-00222 от 18.08.2022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M_00.0039.000039</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M_00.0039.000039</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 xml:space="preserve">Строительство электрических сетей 10- 0,4 кВ на ПС 220 кВ Восточная 
для электроснабжения зданий, расположенных на территории подстанции
</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M_00.0039.000039</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537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538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539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M_00.0039.000039</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M_00.0039.000039</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M_00.0039.000039</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 xml:space="preserve">Строительство электрических сетей 10- 0,4 кВ на ПС 220 кВ Восточная 
для электроснабжения зданий, расположенных на территории подстанции
</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topLeftCell="A4"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M_00.0039.000039</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 xml:space="preserve">Строительство электрических сетей 10- 0,4 кВ на ПС 220 кВ Восточная 
для электроснабжения зданий, расположенных на территории подстанции
</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45047</v>
      </c>
      <c r="D25" s="255">
        <v>45254</v>
      </c>
      <c r="E25" s="255">
        <v>44731</v>
      </c>
      <c r="F25" s="255">
        <v>45285</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45047</v>
      </c>
      <c r="D31" s="255">
        <v>45104</v>
      </c>
      <c r="E31" s="255">
        <v>44731</v>
      </c>
      <c r="F31" s="255">
        <v>44791</v>
      </c>
      <c r="G31" s="260">
        <v>1</v>
      </c>
      <c r="H31" s="260">
        <v>1</v>
      </c>
      <c r="I31" s="257" t="s">
        <v>425</v>
      </c>
      <c r="J31" s="257" t="s">
        <v>425</v>
      </c>
    </row>
    <row r="32" spans="1:12" x14ac:dyDescent="0.25">
      <c r="A32" s="257" t="s">
        <v>466</v>
      </c>
      <c r="B32" s="258" t="s">
        <v>467</v>
      </c>
      <c r="C32" s="255">
        <v>45224</v>
      </c>
      <c r="D32" s="255">
        <v>45254</v>
      </c>
      <c r="E32" s="255">
        <v>45224</v>
      </c>
      <c r="F32" s="255">
        <v>45285</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45224</v>
      </c>
      <c r="D37" s="255">
        <v>45254</v>
      </c>
      <c r="E37" s="255">
        <v>45224</v>
      </c>
      <c r="F37" s="255">
        <v>45285</v>
      </c>
      <c r="G37" s="260">
        <v>1</v>
      </c>
      <c r="H37" s="260">
        <v>1</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45047</v>
      </c>
      <c r="D39" s="255">
        <v>45104</v>
      </c>
      <c r="E39" s="255">
        <v>45047</v>
      </c>
      <c r="F39" s="255">
        <v>45229</v>
      </c>
      <c r="G39" s="263">
        <v>1</v>
      </c>
      <c r="H39" s="263">
        <v>1</v>
      </c>
      <c r="I39" s="257" t="s">
        <v>425</v>
      </c>
      <c r="J39" s="257" t="s">
        <v>425</v>
      </c>
    </row>
    <row r="40" spans="1:10" x14ac:dyDescent="0.25">
      <c r="A40" s="262" t="s">
        <v>480</v>
      </c>
      <c r="B40" s="258" t="s">
        <v>481</v>
      </c>
      <c r="C40" s="255" t="s">
        <v>425</v>
      </c>
      <c r="D40" s="255" t="s">
        <v>425</v>
      </c>
      <c r="E40" s="255" t="s">
        <v>425</v>
      </c>
      <c r="F40" s="255" t="s">
        <v>425</v>
      </c>
      <c r="G40" s="263" t="s">
        <v>425</v>
      </c>
      <c r="H40" s="263" t="s">
        <v>425</v>
      </c>
      <c r="I40" s="257" t="s">
        <v>425</v>
      </c>
      <c r="J40" s="257" t="s">
        <v>425</v>
      </c>
    </row>
    <row r="41" spans="1:10" x14ac:dyDescent="0.25">
      <c r="A41" s="252">
        <v>3</v>
      </c>
      <c r="B41" s="254" t="s">
        <v>482</v>
      </c>
      <c r="C41" s="255">
        <v>45249</v>
      </c>
      <c r="D41" s="255">
        <v>45279</v>
      </c>
      <c r="E41" s="255">
        <v>45214</v>
      </c>
      <c r="F41" s="255">
        <v>45437</v>
      </c>
      <c r="G41" s="261">
        <v>1</v>
      </c>
      <c r="H41" s="261">
        <v>1</v>
      </c>
      <c r="I41" s="252" t="s">
        <v>425</v>
      </c>
      <c r="J41" s="252" t="s">
        <v>425</v>
      </c>
    </row>
    <row r="42" spans="1:10" x14ac:dyDescent="0.25">
      <c r="A42" s="257" t="s">
        <v>483</v>
      </c>
      <c r="B42" s="258" t="s">
        <v>484</v>
      </c>
      <c r="C42" s="255">
        <v>45214</v>
      </c>
      <c r="D42" s="255">
        <v>45249</v>
      </c>
      <c r="E42" s="255">
        <v>45214</v>
      </c>
      <c r="F42" s="255">
        <v>45422</v>
      </c>
      <c r="G42" s="263">
        <v>1</v>
      </c>
      <c r="H42" s="263">
        <v>1</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45249</v>
      </c>
      <c r="D47" s="255">
        <v>45279</v>
      </c>
      <c r="E47" s="255">
        <v>45423</v>
      </c>
      <c r="F47" s="255">
        <v>45437</v>
      </c>
      <c r="G47" s="263">
        <v>1</v>
      </c>
      <c r="H47" s="263">
        <v>1</v>
      </c>
      <c r="I47" s="257" t="s">
        <v>425</v>
      </c>
      <c r="J47" s="257" t="s">
        <v>425</v>
      </c>
    </row>
    <row r="48" spans="1:10" x14ac:dyDescent="0.25">
      <c r="A48" s="252">
        <v>4</v>
      </c>
      <c r="B48" s="254" t="s">
        <v>495</v>
      </c>
      <c r="C48" s="255">
        <v>45282</v>
      </c>
      <c r="D48" s="255">
        <v>45290</v>
      </c>
      <c r="E48" s="255">
        <v>45438</v>
      </c>
      <c r="F48" s="255">
        <v>45443</v>
      </c>
      <c r="G48" s="261">
        <v>1</v>
      </c>
      <c r="H48" s="261">
        <v>1</v>
      </c>
      <c r="I48" s="252" t="s">
        <v>425</v>
      </c>
      <c r="J48" s="252" t="s">
        <v>425</v>
      </c>
    </row>
    <row r="49" spans="1:10" x14ac:dyDescent="0.25">
      <c r="A49" s="257" t="s">
        <v>496</v>
      </c>
      <c r="B49" s="258" t="s">
        <v>497</v>
      </c>
      <c r="C49" s="255">
        <v>45279</v>
      </c>
      <c r="D49" s="255">
        <v>45282</v>
      </c>
      <c r="E49" s="255">
        <v>45438</v>
      </c>
      <c r="F49" s="255">
        <v>45441</v>
      </c>
      <c r="G49" s="263">
        <v>1</v>
      </c>
      <c r="H49" s="263">
        <v>1</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45282</v>
      </c>
      <c r="D53" s="255">
        <v>45290</v>
      </c>
      <c r="E53" s="255">
        <v>45442</v>
      </c>
      <c r="F53" s="255">
        <v>45443</v>
      </c>
      <c r="G53" s="263">
        <v>1</v>
      </c>
      <c r="H53" s="263">
        <v>1</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2024-11-14T09:41:22Z</dcterms:modified>
</cp:coreProperties>
</file>