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F60022DC-2EA6-4226-885D-70D8537796B9}" xr6:coauthVersionLast="47" xr6:coauthVersionMax="47" xr10:uidLastSave="{00000000-0000-0000-0000-000000000000}"/>
  <bookViews>
    <workbookView xWindow="29580" yWindow="78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82" i="5"/>
  <c r="AE85" i="5"/>
  <c r="AE73" i="5"/>
  <c r="AE72" i="5"/>
  <c r="AE83" i="5"/>
  <c r="AE71" i="5"/>
  <c r="AE78"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62" i="5" l="1"/>
  <c r="AE80"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<sst xmlns="http://schemas.openxmlformats.org/spreadsheetml/2006/main" count="4538" uniqueCount="550">
  <si>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</si>
  <si>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</si>
  <si>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</si>
  <si>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</si>
  <si>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</si>
  <si>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</si>
  <si>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</si>
  <si>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</si>
  <si>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</si>
  <si>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</si>
  <si>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</si>
  <si>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</si>
  <si>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</si>
  <si>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</si>
  <si>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</si>
  <si>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</si>
  <si>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</si>
  <si>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</si>
  <si>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</si>
  <si>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</si>
  <si>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</si>
  <si>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</si>
  <si>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</si>
  <si>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</si>
  <si>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</si>
  <si>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</si>
  <si>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</si>
  <si>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</si>
  <si>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</si>
  <si>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</si>
  <si>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</si>
  <si>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</si>
  <si>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</si>
  <si>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</si>
  <si>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</si>
  <si>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</si>
  <si>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</si>
  <si>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</si>
  <si>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</si>
  <si>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</si>
  <si>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</si>
  <si>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</si>
  <si>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</si>
  <si>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</si>
  <si>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</si>
  <si>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</si>
  <si>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</si>
  <si>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</si>
  <si>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</si>
  <si>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</si>
  <si>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</si>
  <si>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</si>
  <si>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</si>
  <si>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</si>
  <si>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</si>
  <si>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</si>
  <si>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</si>
  <si>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</si>
  <si>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</si>
  <si>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</si>
  <si>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</si>
  <si>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</si>
  <si>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</si>
  <si>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</si>
  <si>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</si>
  <si>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</si>
  <si>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</si>
  <si>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</si>
  <si>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</si>
  <si>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</si>
  <si>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</si>
  <si>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</si>
  <si>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</si>
  <si>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</si>
  <si>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</si>
  <si>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</si>
  <si>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</si>
  <si>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</si>
  <si>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</si>
  <si>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</si>
  <si>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</si>
  <si>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</si>
  <si>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</si>
  <si>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</si>
  <si>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</si>
  <si>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</si>
  <si>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</si>
  <si>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</si>
  <si>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</si>
  <si>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</si>
  <si>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</si>
  <si>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</si>
  <si>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</si>
  <si>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</si>
  <si>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</si>
  <si>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</si>
  <si>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</si>
  <si>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</si>
  <si>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</si>
  <si>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</si>
  <si>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</si>
  <si>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</si>
  <si>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</si>
  <si>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</si>
  <si>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</si>
  <si>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</si>
  <si>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</si>
  <si>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</si>
  <si>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</si>
  <si>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</si>
  <si>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</si>
  <si>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</si>
  <si>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</si>
  <si>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</si>
  <si>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</si>
  <si>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</si>
  <si>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</si>
  <si>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</si>
  <si>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</si>
  <si>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</si>
  <si>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</si>
  <si>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</si>
  <si>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</si>
  <si>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</si>
  <si>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</si>
  <si>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</si>
  <si>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</si>
  <si>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</si>
  <si>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</si>
  <si>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</si>
  <si>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</si>
  <si>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</si>
  <si>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</si>
  <si>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</si>
  <si>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</si>
  <si>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</si>
  <si>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</si>
  <si>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</si>
  <si>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</si>
  <si>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</si>
  <si>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</si>
  <si>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</si>
  <si>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</si>
  <si>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</si>
  <si>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</si>
  <si>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</si>
  <si>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</si>
  <si>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</si>
  <si>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</si>
  <si>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</si>
  <si>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</si>
  <si>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</si>
  <si>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</si>
  <si>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</si>
  <si>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</si>
  <si>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</si>
  <si>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</si>
  <si>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</si>
  <si>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</si>
  <si>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</si>
  <si>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</si>
  <si>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</si>
  <si>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</si>
  <si>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</si>
  <si>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</si>
  <si>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</si>
  <si>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</si>
  <si>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</si>
  <si>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</si>
  <si>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</si>
  <si>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</si>
  <si>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</si>
  <si>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</si>
  <si>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</si>
  <si>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</si>
  <si>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</si>
  <si>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</si>
  <si>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</si>
  <si>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</si>
  <si>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</si>
  <si>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</si>
  <si>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</si>
  <si>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</si>
  <si>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</si>
  <si>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</si>
  <si>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</si>
  <si>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</si>
  <si>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</si>
  <si>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</si>
  <si>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</si>
  <si>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</si>
  <si>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</si>
  <si>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</si>
  <si>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</si>
  <si>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</si>
  <si>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</si>
  <si>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</si>
  <si>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</si>
  <si>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</si>
  <si>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</si>
  <si>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</si>
  <si>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</si>
  <si>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</si>
  <si>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</si>
  <si>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</si>
  <si>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</si>
  <si>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</si>
  <si>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</si>
  <si>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</si>
  <si>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</si>
  <si>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</si>
  <si>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</si>
  <si>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</si>
  <si>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</si>
  <si>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</si>
  <si>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</si>
  <si>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</si>
  <si>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</si>
  <si>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</si>
  <si>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</si>
  <si>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</si>
  <si>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</si>
  <si>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</si>
  <si>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</si>
  <si>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</si>
  <si>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</si>
  <si>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</si>
  <si>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</si>
  <si>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</si>
  <si>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</si>
  <si>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</si>
  <si>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</si>
  <si>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</si>
  <si>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</si>
  <si>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</si>
  <si>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</si>
  <si>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</si>
  <si>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</si>
  <si>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</si>
  <si>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</si>
  <si>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</si>
  <si>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</si>
  <si>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</si>
  <si>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</si>
  <si>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</si>
  <si>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</si>
  <si>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</si>
  <si>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</si>
  <si>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</si>
  <si>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</si>
  <si>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</si>
  <si>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</si>
  <si>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</si>
  <si>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</si>
  <si>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</si>
  <si>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</si>
  <si>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</si>
  <si>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</si>
  <si>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</si>
  <si>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</si>
  <si>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</si>
  <si>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</si>
  <si>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</si>
  <si>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</si>
  <si>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</si>
  <si>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</si>
  <si>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</si>
  <si>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</si>
  <si>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</si>
  <si>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</si>
  <si>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</si>
  <si>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</si>
  <si>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</si>
  <si>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</si>
  <si>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</si>
  <si>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</si>
  <si>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</si>
  <si>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</si>
  <si>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</si>
  <si>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</si>
  <si>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</si>
  <si>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</si>
  <si>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</si>
  <si>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</si>
  <si>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</si>
  <si>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</si>
  <si>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</si>
  <si>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</si>
  <si>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</si>
  <si>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</si>
  <si>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</si>
  <si>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</si>
  <si>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</si>
  <si>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</si>
  <si>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</si>
  <si>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</si>
  <si>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</si>
  <si>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</si>
  <si>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</si>
  <si>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</si>
  <si>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</si>
  <si>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</si>
  <si>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</si>
  <si>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</si>
  <si>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</si>
  <si>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</si>
  <si>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</si>
  <si>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</si>
  <si>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</si>
  <si>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</si>
  <si>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</si>
  <si>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</si>
  <si>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</si>
  <si>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</si>
  <si>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</si>
  <si>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</si>
  <si>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</si>
  <si>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</si>
  <si>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</si>
  <si>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</si>
  <si>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</si>
  <si>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</si>
  <si>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</si>
  <si>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</si>
  <si>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</si>
  <si>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</si>
  <si>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</si>
  <si>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</si>
  <si>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</si>
  <si>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</si>
  <si>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</si>
  <si>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</si>
  <si>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</si>
  <si>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</si>
  <si>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</si>
  <si>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</si>
  <si>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</si>
  <si>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</si>
  <si>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</si>
  <si>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</si>
  <si>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</si>
  <si>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</si>
  <si>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</si>
  <si>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</si>
  <si>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</si>
  <si>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</si>
  <si>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</si>
  <si>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</si>
  <si>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</si>
  <si>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</si>
  <si>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</si>
  <si>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</si>
  <si>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</si>
  <si>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</si>
  <si>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</si>
  <si>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</si>
  <si>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</si>
  <si>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</si>
  <si>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</si>
  <si>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</si>
  <si>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</si>
  <si>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</si>
  <si>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</si>
  <si>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</si>
  <si>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</si>
  <si>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</si>
  <si>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</si>
  <si>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</si>
  <si>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</si>
  <si>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</si>
  <si>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</si>
  <si>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</si>
  <si>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</si>
  <si>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</si>
  <si>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</si>
  <si>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</si>
  <si>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</si>
  <si>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</si>
  <si>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</si>
  <si>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</si>
  <si>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</si>
  <si>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</si>
  <si>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</si>
  <si>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</si>
  <si>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</si>
  <si>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</si>
  <si>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</si>
  <si>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</si>
  <si>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</si>
  <si>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</si>
  <si>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</si>
  <si>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</si>
  <si>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</si>
  <si>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</si>
  <si>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</si>
  <si>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</si>
  <si>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</si>
  <si>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</si>
  <si>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</si>
  <si>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</si>
  <si>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</si>
  <si>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</si>
  <si>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</si>
  <si>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</si>
  <si>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</si>
  <si>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</si>
  <si>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</si>
  <si>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</si>
  <si>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</si>
  <si>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</si>
  <si>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</si>
  <si>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</si>
  <si>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</si>
  <si>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</si>
  <si>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</si>
  <si>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</si>
  <si>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</si>
  <si>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</si>
  <si>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</si>
  <si>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</si>
  <si>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</si>
  <si>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</si>
  <si>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</si>
  <si>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</si>
  <si>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</si>
  <si>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</si>
  <si>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</si>
  <si>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</si>
  <si>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</si>
  <si>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</si>
  <si>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</si>
  <si>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</si>
  <si>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</si>
  <si>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</si>
  <si>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</si>
  <si>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</si>
  <si>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</si>
  <si>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</si>
  <si>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</si>
  <si>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</si>
  <si>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</si>
  <si>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</si>
  <si>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</si>
  <si>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</si>
  <si>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</si>
  <si>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</si>
  <si>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Урожай в части замены масляных выключателей (2 шт.) на элегазовые с реконструкцией УРЗА (6 шт.), заменой разъединителей (7 шт.)</t>
  </si>
  <si>
    <t>N_00.0083.000083</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</si>
  <si>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</si>
  <si>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</si>
  <si>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</si>
  <si>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</si>
  <si>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</si>
  <si>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</si>
  <si>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</si>
  <si>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</si>
  <si>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</si>
  <si>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</si>
  <si>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</si>
  <si>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</si>
  <si>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</si>
  <si>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</si>
  <si>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</si>
  <si>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</si>
  <si>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</si>
  <si>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</si>
  <si>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</si>
  <si>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</si>
  <si>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</si>
  <si>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</si>
  <si>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</si>
  <si>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</si>
  <si>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</si>
  <si>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</si>
  <si>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</si>
  <si>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</si>
  <si>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</si>
  <si>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</si>
  <si>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</si>
  <si>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</si>
  <si>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</si>
  <si>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</si>
  <si>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</si>
  <si>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</si>
  <si>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</si>
  <si>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</si>
  <si>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</si>
  <si>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</si>
  <si>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</si>
  <si>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</si>
  <si>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</si>
  <si>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</si>
  <si>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</si>
  <si>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</si>
  <si>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</si>
  <si>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</si>
  <si>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</si>
  <si>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</si>
  <si>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</si>
  <si>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</si>
  <si>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</si>
  <si>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</si>
  <si>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</si>
  <si>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</si>
  <si>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</si>
  <si>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</si>
  <si>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</si>
  <si>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 сроков выполнения работ по причине уточнения возможности выполнения работ с учетом возможности вывода оборудования в ремонт</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</si>
  <si>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</si>
  <si>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</si>
  <si>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</si>
  <si>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</si>
  <si>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Карасук</t>
  </si>
  <si>
    <t>не требуется</t>
  </si>
  <si>
    <t>не относится</t>
  </si>
  <si>
    <t>-</t>
  </si>
  <si>
    <t>0,13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</si>
  <si>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</si>
  <si>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</si>
  <si>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Урожай</t>
  </si>
  <si>
    <t xml:space="preserve">66655,85 тыс. руб с НДС за 1 выключатель 110 кВ </t>
  </si>
  <si>
    <t>1 этап 1-го пускового комплекса - замена ячейки выключателя ВО-110;
1 этап 2-го пускового комплекса - замена разъединителей, устройств РЗА ячейки выключателя ВО-110;
2 этап 1-го пускового комплекса - замена ячейки выключателя В З-25;
2 этап 2-го пускового комплекса - замена разъединителей, устройств РЗА ячейки выключателя В З-25.</t>
  </si>
  <si>
    <t>1.Объект включён в инвестиционную программу на основании оценки технического состояния, подтвержденный индексом технического состояния (ИТС:68,4375;69,84375)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ПС-4/03-2022 от 31.03.2023.</t>
  </si>
  <si>
    <t>П</t>
  </si>
  <si>
    <t>Сибирский Федеральный округ, Новосибирская область, г. Карасук</t>
  </si>
  <si>
    <t>Масляный (МКП-110-1000-20 У1)</t>
  </si>
  <si>
    <t>Элегазовый выключатель</t>
  </si>
  <si>
    <t>В-З-53</t>
  </si>
  <si>
    <t xml:space="preserve">Акт № ПС-4/03-2022 от 31.03.2023 технического освидетельствования ПС 220 кВ Урожай                                   
</t>
  </si>
  <si>
    <t>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Имеются дефекты строительной части</t>
  </si>
  <si>
    <t>ОВ-110</t>
  </si>
  <si>
    <t xml:space="preserve">Выработан ресурс узлов и деталей, подвижные части механизмов изношены, что сказывается на трудности регулировки. Время включения выключателя не соответствует норме, имеется окисление контактных соединений. Сопротивление изоляции подвижных частей не соответствует норме. Ухудшены характеристики масла. Имеются дефекты строительной части
</t>
  </si>
  <si>
    <t/>
  </si>
  <si>
    <t>1;2;3;4</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</si>
  <si>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</si>
  <si>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</si>
  <si>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</si>
  <si>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</si>
  <si>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</si>
  <si>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</si>
  <si>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</si>
  <si>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ОБЩЕСТВО С ОГРАНИЧЕННОЙ ОТВЕТСТВЕННОСТЬЮ "ИНЖЕНЕРНЫЙ ЦЕНТР СИБИРИ"</t>
  </si>
  <si>
    <t>да</t>
  </si>
  <si>
    <t>https://com.roseltorg.ru/</t>
  </si>
  <si>
    <t>ПД</t>
  </si>
  <si>
    <t>ПД-24-00295 от 21.11.2024</t>
  </si>
  <si>
    <t>ОБЩЕСТВО С ОГРАНИЧЕННОЙ ОТВЕТСТВЕННОСТЬЮ "ИНЖЕНЕРНЫЙ ЦЕНТР СИБИРИ", ТМЦ, Поставка разъединителей, договор № ПД-24-00295 от 21.11.2024</t>
  </si>
  <si>
    <t>КВЛ по состоянию на 01.01.2025, тыс. руб. без НДС (без ФОТ)</t>
  </si>
  <si>
    <t>ФИН по состоянию на 01.01.2025,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</si>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</sst>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549</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2.5239702266368874E-2</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258.49321563105497</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210.33667982243435</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N_00.0083.000083</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125.39086676841362</v>
      </c>
      <c r="D24" s="279">
        <f t="shared" si="0"/>
        <v>133.31169433350843</v>
      </c>
      <c r="E24" s="284">
        <f t="shared" si="0"/>
        <v>133.31169433350843</v>
      </c>
      <c r="F24" s="284">
        <f t="shared" si="0"/>
        <v>133.31169433350843</v>
      </c>
      <c r="G24" s="267">
        <f t="shared" si="0"/>
        <v>0</v>
      </c>
      <c r="H24" s="267">
        <f t="shared" si="0"/>
        <v>0</v>
      </c>
      <c r="I24" s="267" t="s">
        <v>425</v>
      </c>
      <c r="J24" s="279">
        <f t="shared" ref="J24:N24" si="1">J25+J26+J27+J32+J33</f>
        <v>0</v>
      </c>
      <c r="K24" s="279" t="s">
        <v>425</v>
      </c>
      <c r="L24" s="267">
        <f>L25+L26+L27+L32+L33</f>
        <v>125.18152129754655</v>
      </c>
      <c r="M24" s="267" t="s">
        <v>425</v>
      </c>
      <c r="N24" s="279">
        <f t="shared" si="1"/>
        <v>0</v>
      </c>
      <c r="O24" s="279" t="s">
        <v>425</v>
      </c>
      <c r="P24" s="153">
        <f t="shared" ref="P24" si="2">P25+P26+P27+P32+P33</f>
        <v>133.31169433350843</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258.49321563105497</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106.03093130802193</v>
      </c>
      <c r="D27" s="279">
        <v>111.47804263596534</v>
      </c>
      <c r="E27" s="285">
        <f>J27+N27+G27+P27+T27+X27</f>
        <v>111.47804263596535</v>
      </c>
      <c r="F27" s="285">
        <f t="shared" si="8"/>
        <v>111.47804263596535</v>
      </c>
      <c r="G27" s="267">
        <v>0</v>
      </c>
      <c r="H27" s="267">
        <f>SUM(H28:H31)</f>
        <v>0</v>
      </c>
      <c r="I27" s="267" t="s">
        <v>425</v>
      </c>
      <c r="J27" s="279">
        <f t="shared" ref="J27" si="9">SUM(J28:J31)</f>
        <v>0</v>
      </c>
      <c r="K27" s="279" t="s">
        <v>425</v>
      </c>
      <c r="L27" s="267">
        <f>SUM(L28:L31)</f>
        <v>105.82158583715487</v>
      </c>
      <c r="M27" s="267" t="s">
        <v>425</v>
      </c>
      <c r="N27" s="279">
        <f t="shared" ref="N27" si="10">SUM(N28:N31)</f>
        <v>0</v>
      </c>
      <c r="O27" s="279" t="s">
        <v>425</v>
      </c>
      <c r="P27" s="153">
        <f t="shared" ref="P27" si="11">SUM(P28:P31)</f>
        <v>111.47804263596535</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217.29962847312021</v>
      </c>
      <c r="AC27" s="284">
        <f>J27+N27+R27+V27+Z27</f>
        <v>0</v>
      </c>
    </row>
    <row r="28" spans="1:32" x14ac:dyDescent="0.25">
      <c r="A28" s="58" t="s">
        <v>426</v>
      </c>
      <c r="B28" s="42" t="s">
        <v>168</v>
      </c>
      <c r="C28" s="268" t="s">
        <v>425</v>
      </c>
      <c r="D28" s="281" t="s">
        <v>425</v>
      </c>
      <c r="E28" s="281" t="s">
        <v>425</v>
      </c>
      <c r="F28" s="281" t="s">
        <v>425</v>
      </c>
      <c r="G28" s="266" t="s">
        <v>425</v>
      </c>
      <c r="H28" s="266">
        <v>0</v>
      </c>
      <c r="I28" s="268" t="s">
        <v>532</v>
      </c>
      <c r="J28" s="280">
        <v>0</v>
      </c>
      <c r="K28" s="281" t="s">
        <v>532</v>
      </c>
      <c r="L28" s="266">
        <v>7.3475282090939418</v>
      </c>
      <c r="M28" s="268" t="s">
        <v>61</v>
      </c>
      <c r="N28" s="280">
        <v>0</v>
      </c>
      <c r="O28" s="281" t="s">
        <v>532</v>
      </c>
      <c r="P28" s="154">
        <v>7.3343084691370581</v>
      </c>
      <c r="Q28" s="154" t="s">
        <v>63</v>
      </c>
      <c r="R28" s="280">
        <v>0</v>
      </c>
      <c r="S28" s="281">
        <v>0</v>
      </c>
      <c r="T28" s="154">
        <v>0</v>
      </c>
      <c r="U28" s="154" t="s">
        <v>532</v>
      </c>
      <c r="V28" s="280">
        <v>0</v>
      </c>
      <c r="W28" s="281">
        <v>0</v>
      </c>
      <c r="X28" s="154">
        <v>0</v>
      </c>
      <c r="Y28" s="154" t="s">
        <v>532</v>
      </c>
      <c r="Z28" s="280">
        <v>0</v>
      </c>
      <c r="AA28" s="281">
        <v>0</v>
      </c>
      <c r="AB28" s="267">
        <f t="shared" ref="AB28:AB31" si="17">H28+L28+P28+T28+X28</f>
        <v>14.681836678231001</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532</v>
      </c>
      <c r="J29" s="280">
        <v>0</v>
      </c>
      <c r="K29" s="281" t="s">
        <v>532</v>
      </c>
      <c r="L29" s="266">
        <v>28.979526636353803</v>
      </c>
      <c r="M29" s="268" t="s">
        <v>59</v>
      </c>
      <c r="N29" s="280">
        <v>0</v>
      </c>
      <c r="O29" s="281" t="s">
        <v>532</v>
      </c>
      <c r="P29" s="154">
        <v>30.258046181702088</v>
      </c>
      <c r="Q29" s="288" t="s">
        <v>59</v>
      </c>
      <c r="R29" s="280">
        <v>0</v>
      </c>
      <c r="S29" s="281">
        <v>0</v>
      </c>
      <c r="T29" s="154">
        <v>0</v>
      </c>
      <c r="U29" s="154" t="s">
        <v>532</v>
      </c>
      <c r="V29" s="280">
        <v>0</v>
      </c>
      <c r="W29" s="281">
        <v>0</v>
      </c>
      <c r="X29" s="154">
        <v>0</v>
      </c>
      <c r="Y29" s="154" t="s">
        <v>532</v>
      </c>
      <c r="Z29" s="280">
        <v>0</v>
      </c>
      <c r="AA29" s="281">
        <v>0</v>
      </c>
      <c r="AB29" s="267">
        <f t="shared" si="17"/>
        <v>59.237572818055895</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532</v>
      </c>
      <c r="J30" s="280">
        <v>0</v>
      </c>
      <c r="K30" s="281" t="s">
        <v>532</v>
      </c>
      <c r="L30" s="266">
        <v>54.304785091032279</v>
      </c>
      <c r="M30" s="268" t="s">
        <v>59</v>
      </c>
      <c r="N30" s="280">
        <v>0</v>
      </c>
      <c r="O30" s="281" t="s">
        <v>532</v>
      </c>
      <c r="P30" s="154">
        <v>56.700605078572217</v>
      </c>
      <c r="Q30" s="154" t="s">
        <v>59</v>
      </c>
      <c r="R30" s="280">
        <v>0</v>
      </c>
      <c r="S30" s="281">
        <v>0</v>
      </c>
      <c r="T30" s="154">
        <v>0</v>
      </c>
      <c r="U30" s="154" t="s">
        <v>532</v>
      </c>
      <c r="V30" s="280">
        <v>0</v>
      </c>
      <c r="W30" s="281">
        <v>0</v>
      </c>
      <c r="X30" s="154">
        <v>0</v>
      </c>
      <c r="Y30" s="154" t="s">
        <v>532</v>
      </c>
      <c r="Z30" s="280">
        <v>0</v>
      </c>
      <c r="AA30" s="281">
        <v>0</v>
      </c>
      <c r="AB30" s="267">
        <f t="shared" si="17"/>
        <v>111.0053901696045</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532</v>
      </c>
      <c r="J31" s="280">
        <v>0</v>
      </c>
      <c r="K31" s="281" t="s">
        <v>532</v>
      </c>
      <c r="L31" s="266">
        <v>15.189745900674852</v>
      </c>
      <c r="M31" s="268" t="s">
        <v>533</v>
      </c>
      <c r="N31" s="280">
        <v>0</v>
      </c>
      <c r="O31" s="281" t="s">
        <v>532</v>
      </c>
      <c r="P31" s="154">
        <v>17.185082906553983</v>
      </c>
      <c r="Q31" s="154" t="s">
        <v>533</v>
      </c>
      <c r="R31" s="280">
        <v>0</v>
      </c>
      <c r="S31" s="281">
        <v>0</v>
      </c>
      <c r="T31" s="154">
        <v>0</v>
      </c>
      <c r="U31" s="154" t="s">
        <v>532</v>
      </c>
      <c r="V31" s="280">
        <v>0</v>
      </c>
      <c r="W31" s="281">
        <v>0</v>
      </c>
      <c r="X31" s="154">
        <v>0</v>
      </c>
      <c r="Y31" s="154" t="s">
        <v>532</v>
      </c>
      <c r="Z31" s="280">
        <v>0</v>
      </c>
      <c r="AA31" s="281">
        <v>0</v>
      </c>
      <c r="AB31" s="267">
        <f t="shared" si="17"/>
        <v>32.374828807228837</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19.359935460391686</v>
      </c>
      <c r="D33" s="280">
        <v>21.833651697543086</v>
      </c>
      <c r="E33" s="285">
        <f>J33+N33+G33+P33+T33+X33</f>
        <v>21.833651697543086</v>
      </c>
      <c r="F33" s="285">
        <f t="shared" ref="F33" si="18">E33-G33</f>
        <v>21.833651697543086</v>
      </c>
      <c r="G33" s="266">
        <v>0</v>
      </c>
      <c r="H33" s="266">
        <v>0</v>
      </c>
      <c r="I33" s="266" t="str">
        <f>I31</f>
        <v/>
      </c>
      <c r="J33" s="280">
        <v>0</v>
      </c>
      <c r="K33" s="280" t="str">
        <f>K31</f>
        <v/>
      </c>
      <c r="L33" s="266">
        <v>19.359935460391686</v>
      </c>
      <c r="M33" s="266" t="str">
        <f>M31</f>
        <v>1;2;3;4</v>
      </c>
      <c r="N33" s="280">
        <v>0</v>
      </c>
      <c r="O33" s="280">
        <v>0</v>
      </c>
      <c r="P33" s="154">
        <v>21.833651697543086</v>
      </c>
      <c r="Q33" s="154">
        <v>0</v>
      </c>
      <c r="R33" s="280">
        <v>0</v>
      </c>
      <c r="S33" s="280">
        <v>0</v>
      </c>
      <c r="T33" s="154">
        <v>0</v>
      </c>
      <c r="U33" s="154">
        <v>0</v>
      </c>
      <c r="V33" s="280">
        <v>0</v>
      </c>
      <c r="W33" s="280">
        <v>0</v>
      </c>
      <c r="X33" s="154">
        <v>0</v>
      </c>
      <c r="Y33" s="154">
        <v>0</v>
      </c>
      <c r="Z33" s="280">
        <v>0</v>
      </c>
      <c r="AA33" s="280">
        <v>0</v>
      </c>
      <c r="AB33" s="266">
        <f>X33+L33+H33+P33+T33</f>
        <v>41.193587157934772</v>
      </c>
      <c r="AC33" s="280">
        <f>Z33+N33+J33+R33+V33</f>
        <v>0</v>
      </c>
    </row>
    <row r="34" spans="1:30" ht="47.25" x14ac:dyDescent="0.25">
      <c r="A34" s="60" t="s">
        <v>61</v>
      </c>
      <c r="B34" s="59" t="s">
        <v>170</v>
      </c>
      <c r="C34" s="267">
        <f>SUM(C35:C38)</f>
        <v>106.03093130802193</v>
      </c>
      <c r="D34" s="279">
        <f t="shared" ref="D34:G34" si="19">SUM(D35:D38)</f>
        <v>111.61472962006182</v>
      </c>
      <c r="E34" s="285">
        <f t="shared" ref="E34" si="20">J34+N34+G34+P34+T34+X34</f>
        <v>111.61472962006182</v>
      </c>
      <c r="F34" s="279">
        <f t="shared" si="19"/>
        <v>111.61472962006182</v>
      </c>
      <c r="G34" s="267">
        <f t="shared" si="19"/>
        <v>0</v>
      </c>
      <c r="H34" s="267">
        <f>SUM(H35:H38)</f>
        <v>0</v>
      </c>
      <c r="I34" s="267" t="s">
        <v>425</v>
      </c>
      <c r="J34" s="279">
        <f t="shared" ref="J34" si="21">SUM(J35:J38)</f>
        <v>0</v>
      </c>
      <c r="K34" s="279" t="s">
        <v>425</v>
      </c>
      <c r="L34" s="267">
        <f t="shared" ref="L34" si="22">SUM(L35:L38)</f>
        <v>106.03093130802193</v>
      </c>
      <c r="M34" s="267" t="s">
        <v>425</v>
      </c>
      <c r="N34" s="279">
        <f t="shared" ref="N34:P34" si="23">SUM(N35:N38)</f>
        <v>7.3089811056494236</v>
      </c>
      <c r="O34" s="279" t="s">
        <v>425</v>
      </c>
      <c r="P34" s="153">
        <f t="shared" si="23"/>
        <v>104.3057485144124</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210.33667982243435</v>
      </c>
      <c r="AC34" s="284">
        <f>J34+N34+R34+V34+Z34</f>
        <v>7.3089811056494236</v>
      </c>
      <c r="AD34" s="213"/>
    </row>
    <row r="35" spans="1:30" x14ac:dyDescent="0.25">
      <c r="A35" s="60" t="s">
        <v>169</v>
      </c>
      <c r="B35" s="42" t="s">
        <v>168</v>
      </c>
      <c r="C35" s="266">
        <v>7.2409132519015218</v>
      </c>
      <c r="D35" s="280">
        <v>7.3089811056494236</v>
      </c>
      <c r="E35" s="285">
        <f>J35+N35+G35+P35+T35+X35</f>
        <v>7.3089811056494236</v>
      </c>
      <c r="F35" s="285">
        <f>E35-G35</f>
        <v>7.3089811056494236</v>
      </c>
      <c r="G35" s="266">
        <v>0</v>
      </c>
      <c r="H35" s="266">
        <v>0</v>
      </c>
      <c r="I35" s="266" t="s">
        <v>61</v>
      </c>
      <c r="J35" s="280">
        <v>0</v>
      </c>
      <c r="K35" s="281">
        <v>0</v>
      </c>
      <c r="L35" s="266">
        <v>7.2409132519015218</v>
      </c>
      <c r="M35" s="266">
        <v>0</v>
      </c>
      <c r="N35" s="280">
        <v>7.3089811056494236</v>
      </c>
      <c r="O35" s="281" t="s">
        <v>59</v>
      </c>
      <c r="P35" s="154">
        <v>0</v>
      </c>
      <c r="Q35" s="155">
        <v>0</v>
      </c>
      <c r="R35" s="280">
        <v>0</v>
      </c>
      <c r="S35" s="281">
        <v>0</v>
      </c>
      <c r="T35" s="154">
        <v>0</v>
      </c>
      <c r="U35" s="155">
        <v>0</v>
      </c>
      <c r="V35" s="280">
        <v>0</v>
      </c>
      <c r="W35" s="281">
        <v>0</v>
      </c>
      <c r="X35" s="154">
        <v>0</v>
      </c>
      <c r="Y35" s="155">
        <v>0</v>
      </c>
      <c r="Z35" s="280">
        <v>0</v>
      </c>
      <c r="AA35" s="281">
        <v>0</v>
      </c>
      <c r="AB35" s="267">
        <f>H35+L35+P35+T35+X35</f>
        <v>7.2409132519015218</v>
      </c>
      <c r="AC35" s="284">
        <f>J35+N35+R35+V35+Z35</f>
        <v>7.3089811056494236</v>
      </c>
      <c r="AD35" s="210"/>
    </row>
    <row r="36" spans="1:30" ht="31.5" x14ac:dyDescent="0.25">
      <c r="A36" s="60" t="s">
        <v>167</v>
      </c>
      <c r="B36" s="42" t="s">
        <v>166</v>
      </c>
      <c r="C36" s="266">
        <v>28.559024543150898</v>
      </c>
      <c r="D36" s="280">
        <v>30.153556912223653</v>
      </c>
      <c r="E36" s="285">
        <f>J36+N36+G36+P36+T36+X36</f>
        <v>30.153556912223653</v>
      </c>
      <c r="F36" s="285">
        <f t="shared" ref="F36:F37" si="30">E36-G36</f>
        <v>30.153556912223653</v>
      </c>
      <c r="G36" s="266">
        <v>0</v>
      </c>
      <c r="H36" s="266">
        <v>0</v>
      </c>
      <c r="I36" s="266" t="s">
        <v>59</v>
      </c>
      <c r="J36" s="280">
        <v>0</v>
      </c>
      <c r="K36" s="281">
        <v>0</v>
      </c>
      <c r="L36" s="266">
        <v>28.559024543150898</v>
      </c>
      <c r="M36" s="266">
        <v>0</v>
      </c>
      <c r="N36" s="280">
        <v>0</v>
      </c>
      <c r="O36" s="281">
        <v>0</v>
      </c>
      <c r="P36" s="154">
        <v>30.153556912223653</v>
      </c>
      <c r="Q36" s="155" t="s">
        <v>59</v>
      </c>
      <c r="R36" s="280">
        <v>0</v>
      </c>
      <c r="S36" s="281">
        <v>0</v>
      </c>
      <c r="T36" s="154">
        <v>0</v>
      </c>
      <c r="U36" s="155">
        <v>0</v>
      </c>
      <c r="V36" s="280">
        <v>0</v>
      </c>
      <c r="W36" s="281">
        <v>0</v>
      </c>
      <c r="X36" s="154">
        <v>0</v>
      </c>
      <c r="Y36" s="155">
        <v>0</v>
      </c>
      <c r="Z36" s="280">
        <v>0</v>
      </c>
      <c r="AA36" s="281">
        <v>0</v>
      </c>
      <c r="AB36" s="267">
        <f t="shared" si="29"/>
        <v>58.712581455374547</v>
      </c>
      <c r="AC36" s="284">
        <f>J36+N36+R36+V36+Z36</f>
        <v>0</v>
      </c>
    </row>
    <row r="37" spans="1:30" x14ac:dyDescent="0.25">
      <c r="A37" s="60" t="s">
        <v>165</v>
      </c>
      <c r="B37" s="42" t="s">
        <v>164</v>
      </c>
      <c r="C37" s="266">
        <v>53.516805491218271</v>
      </c>
      <c r="D37" s="280">
        <v>56.504802455756874</v>
      </c>
      <c r="E37" s="285">
        <f>J37+N37+G37+P37+T37+X37</f>
        <v>56.504802455756874</v>
      </c>
      <c r="F37" s="285">
        <f t="shared" si="30"/>
        <v>56.504802455756874</v>
      </c>
      <c r="G37" s="266">
        <v>0</v>
      </c>
      <c r="H37" s="266">
        <v>0</v>
      </c>
      <c r="I37" s="266" t="s">
        <v>59</v>
      </c>
      <c r="J37" s="280">
        <v>0</v>
      </c>
      <c r="K37" s="281">
        <v>0</v>
      </c>
      <c r="L37" s="266">
        <v>53.516805491218271</v>
      </c>
      <c r="M37" s="266">
        <v>0</v>
      </c>
      <c r="N37" s="280">
        <v>0</v>
      </c>
      <c r="O37" s="281">
        <v>0</v>
      </c>
      <c r="P37" s="154">
        <v>56.504802455756874</v>
      </c>
      <c r="Q37" s="155" t="s">
        <v>59</v>
      </c>
      <c r="R37" s="280">
        <v>0</v>
      </c>
      <c r="S37" s="281">
        <v>0</v>
      </c>
      <c r="T37" s="154">
        <v>0</v>
      </c>
      <c r="U37" s="155">
        <v>0</v>
      </c>
      <c r="V37" s="280">
        <v>0</v>
      </c>
      <c r="W37" s="281">
        <v>0</v>
      </c>
      <c r="X37" s="154">
        <v>0</v>
      </c>
      <c r="Y37" s="155">
        <v>0</v>
      </c>
      <c r="Z37" s="280">
        <v>0</v>
      </c>
      <c r="AA37" s="281">
        <v>0</v>
      </c>
      <c r="AB37" s="267">
        <f t="shared" si="29"/>
        <v>110.02160794697514</v>
      </c>
      <c r="AC37" s="284">
        <f>J37+N37+R37+V37+Z37</f>
        <v>0</v>
      </c>
    </row>
    <row r="38" spans="1:30" x14ac:dyDescent="0.25">
      <c r="A38" s="60" t="s">
        <v>163</v>
      </c>
      <c r="B38" s="42" t="s">
        <v>162</v>
      </c>
      <c r="C38" s="266">
        <v>16.714188021751234</v>
      </c>
      <c r="D38" s="280">
        <v>17.647389146431873</v>
      </c>
      <c r="E38" s="285">
        <f>J38+N38+G38+P38+T38+X38</f>
        <v>17.647389146431877</v>
      </c>
      <c r="F38" s="285">
        <f>E38-G38</f>
        <v>17.647389146431877</v>
      </c>
      <c r="G38" s="266">
        <v>0</v>
      </c>
      <c r="H38" s="266">
        <v>0</v>
      </c>
      <c r="I38" s="266" t="s">
        <v>533</v>
      </c>
      <c r="J38" s="280">
        <v>0</v>
      </c>
      <c r="K38" s="281">
        <v>0</v>
      </c>
      <c r="L38" s="266">
        <v>16.714188021751234</v>
      </c>
      <c r="M38" s="266">
        <v>0</v>
      </c>
      <c r="N38" s="280">
        <v>0</v>
      </c>
      <c r="O38" s="281">
        <v>0</v>
      </c>
      <c r="P38" s="154">
        <v>17.647389146431877</v>
      </c>
      <c r="Q38" s="155" t="s">
        <v>533</v>
      </c>
      <c r="R38" s="280">
        <v>0</v>
      </c>
      <c r="S38" s="281">
        <v>0</v>
      </c>
      <c r="T38" s="154">
        <v>0</v>
      </c>
      <c r="U38" s="155">
        <v>0</v>
      </c>
      <c r="V38" s="280">
        <v>0</v>
      </c>
      <c r="W38" s="281">
        <v>0</v>
      </c>
      <c r="X38" s="154">
        <v>0</v>
      </c>
      <c r="Y38" s="155">
        <v>0</v>
      </c>
      <c r="Z38" s="280">
        <v>0</v>
      </c>
      <c r="AA38" s="281">
        <v>0</v>
      </c>
      <c r="AB38" s="267">
        <f t="shared" si="29"/>
        <v>34.361577168183111</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15</v>
      </c>
      <c r="D46" s="280">
        <v>15</v>
      </c>
      <c r="E46" s="285">
        <f t="shared" si="31"/>
        <v>15</v>
      </c>
      <c r="F46" s="285">
        <f>E46-G46</f>
        <v>15</v>
      </c>
      <c r="G46" s="266">
        <v>0</v>
      </c>
      <c r="H46" s="266">
        <v>0</v>
      </c>
      <c r="I46" s="268">
        <v>0</v>
      </c>
      <c r="J46" s="280">
        <v>0</v>
      </c>
      <c r="K46" s="281">
        <v>0</v>
      </c>
      <c r="L46" s="266">
        <v>15</v>
      </c>
      <c r="M46" s="268" t="s">
        <v>59</v>
      </c>
      <c r="N46" s="280">
        <v>0</v>
      </c>
      <c r="O46" s="281">
        <v>0</v>
      </c>
      <c r="P46" s="154">
        <v>15</v>
      </c>
      <c r="Q46" s="155" t="s">
        <v>59</v>
      </c>
      <c r="R46" s="280">
        <v>0</v>
      </c>
      <c r="S46" s="281">
        <v>0</v>
      </c>
      <c r="T46" s="154">
        <v>0</v>
      </c>
      <c r="U46" s="155">
        <v>0</v>
      </c>
      <c r="V46" s="280">
        <v>0</v>
      </c>
      <c r="W46" s="281">
        <v>0</v>
      </c>
      <c r="X46" s="154">
        <v>0</v>
      </c>
      <c r="Y46" s="155">
        <v>0</v>
      </c>
      <c r="Z46" s="280">
        <v>0</v>
      </c>
      <c r="AA46" s="281">
        <v>0</v>
      </c>
      <c r="AB46" s="267">
        <f t="shared" si="29"/>
        <v>30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15</v>
      </c>
      <c r="D54" s="280">
        <v>15</v>
      </c>
      <c r="E54" s="285">
        <f t="shared" si="34"/>
        <v>15</v>
      </c>
      <c r="F54" s="285">
        <f t="shared" si="33"/>
        <v>15</v>
      </c>
      <c r="G54" s="266">
        <v>0</v>
      </c>
      <c r="H54" s="266">
        <v>0</v>
      </c>
      <c r="I54" s="268">
        <v>0</v>
      </c>
      <c r="J54" s="280">
        <v>0</v>
      </c>
      <c r="K54" s="281">
        <v>0</v>
      </c>
      <c r="L54" s="266">
        <v>15</v>
      </c>
      <c r="M54" s="268" t="s">
        <v>59</v>
      </c>
      <c r="N54" s="280">
        <v>0</v>
      </c>
      <c r="O54" s="281">
        <v>0</v>
      </c>
      <c r="P54" s="154">
        <v>15</v>
      </c>
      <c r="Q54" s="155" t="s">
        <v>59</v>
      </c>
      <c r="R54" s="280">
        <v>0</v>
      </c>
      <c r="S54" s="281">
        <v>0</v>
      </c>
      <c r="T54" s="154">
        <v>0</v>
      </c>
      <c r="U54" s="155">
        <v>0</v>
      </c>
      <c r="V54" s="280">
        <v>0</v>
      </c>
      <c r="W54" s="281">
        <v>0</v>
      </c>
      <c r="X54" s="154">
        <v>0</v>
      </c>
      <c r="Y54" s="155">
        <v>0</v>
      </c>
      <c r="Z54" s="280">
        <v>0</v>
      </c>
      <c r="AA54" s="281">
        <v>0</v>
      </c>
      <c r="AB54" s="267">
        <f t="shared" si="29"/>
        <v>30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106.03093130802193</v>
      </c>
      <c r="D56" s="280">
        <v>111.61472962006182</v>
      </c>
      <c r="E56" s="285">
        <f t="shared" ref="E56:E61" si="36">J56+N56+G56+P56+T56+X56</f>
        <v>111.61472962006182</v>
      </c>
      <c r="F56" s="280">
        <f t="shared" si="33"/>
        <v>111.61472962006182</v>
      </c>
      <c r="G56" s="266">
        <v>0</v>
      </c>
      <c r="H56" s="266">
        <v>0</v>
      </c>
      <c r="I56" s="268">
        <v>0</v>
      </c>
      <c r="J56" s="280">
        <v>0</v>
      </c>
      <c r="K56" s="281">
        <v>0</v>
      </c>
      <c r="L56" s="266">
        <v>106.03093130802193</v>
      </c>
      <c r="M56" s="268" t="s">
        <v>59</v>
      </c>
      <c r="N56" s="280">
        <v>0</v>
      </c>
      <c r="O56" s="281">
        <v>0</v>
      </c>
      <c r="P56" s="154">
        <v>111.61472962006182</v>
      </c>
      <c r="Q56" s="155" t="s">
        <v>59</v>
      </c>
      <c r="R56" s="280">
        <v>0</v>
      </c>
      <c r="S56" s="281">
        <v>0</v>
      </c>
      <c r="T56" s="154">
        <v>0</v>
      </c>
      <c r="U56" s="155">
        <v>0</v>
      </c>
      <c r="V56" s="280">
        <v>0</v>
      </c>
      <c r="W56" s="281">
        <v>0</v>
      </c>
      <c r="X56" s="154">
        <v>0</v>
      </c>
      <c r="Y56" s="155">
        <v>0</v>
      </c>
      <c r="Z56" s="280">
        <v>0</v>
      </c>
      <c r="AA56" s="281">
        <v>0</v>
      </c>
      <c r="AB56" s="267">
        <f t="shared" ref="AB56:AB68" si="37">H56+L56+P56+T56+X56</f>
        <v>217.64566092808377</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15</v>
      </c>
      <c r="D61" s="280">
        <v>15</v>
      </c>
      <c r="E61" s="285">
        <f t="shared" si="36"/>
        <v>15</v>
      </c>
      <c r="F61" s="285">
        <f t="shared" si="33"/>
        <v>15</v>
      </c>
      <c r="G61" s="266">
        <v>0</v>
      </c>
      <c r="H61" s="266">
        <v>0</v>
      </c>
      <c r="I61" s="268">
        <v>0</v>
      </c>
      <c r="J61" s="280">
        <v>0</v>
      </c>
      <c r="K61" s="281">
        <v>0</v>
      </c>
      <c r="L61" s="266">
        <v>15</v>
      </c>
      <c r="M61" s="268" t="s">
        <v>59</v>
      </c>
      <c r="N61" s="280">
        <v>0</v>
      </c>
      <c r="O61" s="281">
        <v>0</v>
      </c>
      <c r="P61" s="154">
        <v>15</v>
      </c>
      <c r="Q61" s="155" t="s">
        <v>59</v>
      </c>
      <c r="R61" s="280">
        <v>0</v>
      </c>
      <c r="S61" s="281">
        <v>0</v>
      </c>
      <c r="T61" s="154">
        <v>0</v>
      </c>
      <c r="U61" s="155">
        <v>0</v>
      </c>
      <c r="V61" s="280">
        <v>0</v>
      </c>
      <c r="W61" s="281">
        <v>0</v>
      </c>
      <c r="X61" s="154">
        <v>0</v>
      </c>
      <c r="Y61" s="155">
        <v>0</v>
      </c>
      <c r="Z61" s="280">
        <v>0</v>
      </c>
      <c r="AA61" s="281">
        <v>0</v>
      </c>
      <c r="AB61" s="267">
        <f t="shared" si="37"/>
        <v>30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N_00.0083.000083</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547</v>
      </c>
      <c r="AY22" s="490" t="s">
        <v>548</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15</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134850</v>
      </c>
      <c r="Q26" s="177" t="s">
        <v>425</v>
      </c>
      <c r="R26" s="179">
        <f>SUM(R27:R86)</f>
        <v>134850</v>
      </c>
      <c r="S26" s="177" t="s">
        <v>425</v>
      </c>
      <c r="T26" s="177" t="s">
        <v>425</v>
      </c>
      <c r="U26" s="177" t="s">
        <v>425</v>
      </c>
      <c r="V26" s="177" t="s">
        <v>425</v>
      </c>
      <c r="W26" s="177" t="s">
        <v>425</v>
      </c>
      <c r="X26" s="177" t="s">
        <v>425</v>
      </c>
      <c r="Y26" s="177" t="s">
        <v>425</v>
      </c>
      <c r="Z26" s="177" t="s">
        <v>425</v>
      </c>
      <c r="AA26" s="177" t="s">
        <v>425</v>
      </c>
      <c r="AB26" s="179">
        <f>SUM(AB27:AB86)</f>
        <v>131631</v>
      </c>
      <c r="AC26" s="177" t="s">
        <v>425</v>
      </c>
      <c r="AD26" s="179">
        <f>SUM(AD27:AD86)</f>
        <v>19870.8</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14601.5</v>
      </c>
      <c r="AY26" s="179">
        <f t="shared" si="46"/>
        <v>17521.8</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534</v>
      </c>
      <c r="N27" s="214" t="s">
        <v>535</v>
      </c>
      <c r="O27" s="214" t="s">
        <v>536</v>
      </c>
      <c r="P27" s="215">
        <v>134850</v>
      </c>
      <c r="Q27" s="214" t="s">
        <v>537</v>
      </c>
      <c r="R27" s="215">
        <v>134850</v>
      </c>
      <c r="S27" s="214" t="s">
        <v>538</v>
      </c>
      <c r="T27" s="214" t="s">
        <v>538</v>
      </c>
      <c r="U27" s="214">
        <v>3</v>
      </c>
      <c r="V27" s="214">
        <v>2</v>
      </c>
      <c r="W27" s="214" t="s">
        <v>539</v>
      </c>
      <c r="X27" s="214" t="s">
        <v>540</v>
      </c>
      <c r="Y27" s="214" t="s">
        <v>515</v>
      </c>
      <c r="Z27" s="214">
        <v>1</v>
      </c>
      <c r="AA27" s="214">
        <v>131631</v>
      </c>
      <c r="AB27" s="215">
        <v>131631</v>
      </c>
      <c r="AC27" s="214" t="s">
        <v>541</v>
      </c>
      <c r="AD27" s="215">
        <v>19870.8</v>
      </c>
      <c r="AE27" s="291"/>
      <c r="AF27" s="214">
        <v>32414064098</v>
      </c>
      <c r="AG27" s="214" t="s">
        <v>542</v>
      </c>
      <c r="AH27" s="214" t="s">
        <v>543</v>
      </c>
      <c r="AI27" s="216">
        <v>45596</v>
      </c>
      <c r="AJ27" s="216">
        <v>45574</v>
      </c>
      <c r="AK27" s="216">
        <v>45589</v>
      </c>
      <c r="AL27" s="216">
        <v>45597</v>
      </c>
      <c r="AM27" s="214"/>
      <c r="AN27" s="214"/>
      <c r="AO27" s="214"/>
      <c r="AP27" s="214"/>
      <c r="AQ27" s="216">
        <v>45617</v>
      </c>
      <c r="AR27" s="216">
        <v>45617</v>
      </c>
      <c r="AS27" s="216">
        <v>45617</v>
      </c>
      <c r="AT27" s="216">
        <v>45617</v>
      </c>
      <c r="AU27" s="216">
        <v>45652</v>
      </c>
      <c r="AV27" s="214" t="s">
        <v>425</v>
      </c>
      <c r="AW27" s="214" t="s">
        <v>425</v>
      </c>
      <c r="AX27" s="217">
        <v>14601.5</v>
      </c>
      <c r="AY27" s="217">
        <v>17521.8</v>
      </c>
      <c r="AZ27" s="215" t="s">
        <v>544</v>
      </c>
      <c r="BA27" s="215" t="s">
        <v>534</v>
      </c>
      <c r="BB27" s="215" t="s">
        <v>541</v>
      </c>
      <c r="BC27" s="215" t="s">
        <v>545</v>
      </c>
      <c r="BD27" s="215" t="s">
        <v>546</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N_00.0083.000083</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46751</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133.31169433350843</v>
      </c>
    </row>
    <row r="28" spans="1:2" ht="93.75" customHeight="1" x14ac:dyDescent="0.25">
      <c r="A28" s="159" t="s">
        <v>310</v>
      </c>
      <c r="B28" s="162" t="s">
        <v>511</v>
      </c>
    </row>
    <row r="29" spans="1:2" ht="28.5" x14ac:dyDescent="0.25">
      <c r="A29" s="160" t="s">
        <v>311</v>
      </c>
      <c r="B29" s="171">
        <f>'7. Паспорт отчет о закупке'!$AB$26*1.2/1000</f>
        <v>157.95719999999997</v>
      </c>
    </row>
    <row r="30" spans="1:2" ht="28.5" x14ac:dyDescent="0.25">
      <c r="A30" s="160" t="s">
        <v>312</v>
      </c>
      <c r="B30" s="171">
        <f>'7. Паспорт отчет о закупке'!$AD$26/1000</f>
        <v>19.870799999999999</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19.870799999999999</v>
      </c>
    </row>
    <row r="58" spans="1:2" ht="30" x14ac:dyDescent="0.25">
      <c r="A58" s="168" t="s">
        <v>433</v>
      </c>
      <c r="B58" s="161">
        <f>IF(VLOOKUP(1,'7. Паспорт отчет о закупке'!$A$27:$CD$86,52,0)="ПД",VLOOKUP(1,'7. Паспорт отчет о закупке'!$A$27:$CD$86,30,0)/1000,"нд")</f>
        <v>19.870799999999999</v>
      </c>
    </row>
    <row r="59" spans="1:2" x14ac:dyDescent="0.25">
      <c r="A59" s="168" t="s">
        <v>315</v>
      </c>
      <c r="B59" s="161">
        <f>IF(B58="нд","нд",$B58/$B$27*100)</f>
        <v>14.905519053931485</v>
      </c>
    </row>
    <row r="60" spans="1:2" x14ac:dyDescent="0.25">
      <c r="A60" s="168" t="s">
        <v>316</v>
      </c>
      <c r="B60" s="161">
        <f>IF(VLOOKUP(1,'7. Паспорт отчет о закупке'!$A$27:$CD$86,52,0)="ПД",VLOOKUP(1,'7. Паспорт отчет о закупке'!$A$27:$CD$86,51,0)/1000,"нд")</f>
        <v>17.521799999999999</v>
      </c>
    </row>
    <row r="61" spans="1:2" x14ac:dyDescent="0.25">
      <c r="A61" s="168" t="s">
        <v>437</v>
      </c>
      <c r="B61" s="161">
        <f>IF(VLOOKUP(1,'7. Паспорт отчет о закупке'!$A$27:$CD$86,52,0)="ПД",VLOOKUP(1,'7. Паспорт отчет о закупке'!$A$27:$CD$86,50,0)/1000,"нд")</f>
        <v>14.6015</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14.905519053931485</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N_00.0083.000083</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N_00.0083.000083</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519</v>
      </c>
      <c r="C25" s="151" t="s">
        <v>519</v>
      </c>
      <c r="D25" s="151" t="s">
        <v>382</v>
      </c>
      <c r="E25" s="151" t="s">
        <v>525</v>
      </c>
      <c r="F25" s="151" t="s">
        <v>526</v>
      </c>
      <c r="G25" s="151" t="s">
        <v>527</v>
      </c>
      <c r="H25" s="151" t="s">
        <v>527</v>
      </c>
      <c r="I25" s="151">
        <v>1980</v>
      </c>
      <c r="J25" s="151" t="s">
        <v>425</v>
      </c>
      <c r="K25" s="151">
        <v>1991</v>
      </c>
      <c r="L25" s="151">
        <v>110</v>
      </c>
      <c r="M25" s="151">
        <v>110</v>
      </c>
      <c r="N25" s="151" t="s">
        <v>425</v>
      </c>
      <c r="O25" s="151" t="s">
        <v>425</v>
      </c>
      <c r="P25" s="244">
        <v>2019</v>
      </c>
      <c r="Q25" s="151" t="s">
        <v>528</v>
      </c>
      <c r="R25" s="151" t="s">
        <v>529</v>
      </c>
      <c r="S25" s="151" t="s">
        <v>425</v>
      </c>
      <c r="T25" s="151" t="s">
        <v>425</v>
      </c>
    </row>
    <row r="26" spans="1:20" s="152" customFormat="1" ht="112.5" customHeight="1" x14ac:dyDescent="0.25">
      <c r="A26" s="151">
        <v>2</v>
      </c>
      <c r="B26" s="151" t="s">
        <v>519</v>
      </c>
      <c r="C26" s="151" t="s">
        <v>519</v>
      </c>
      <c r="D26" s="151" t="s">
        <v>382</v>
      </c>
      <c r="E26" s="151" t="s">
        <v>525</v>
      </c>
      <c r="F26" s="151" t="s">
        <v>526</v>
      </c>
      <c r="G26" s="151" t="s">
        <v>530</v>
      </c>
      <c r="H26" s="151" t="s">
        <v>530</v>
      </c>
      <c r="I26" s="151">
        <v>1979</v>
      </c>
      <c r="J26" s="151" t="s">
        <v>425</v>
      </c>
      <c r="K26" s="151">
        <v>1991</v>
      </c>
      <c r="L26" s="151">
        <v>110</v>
      </c>
      <c r="M26" s="151">
        <v>110</v>
      </c>
      <c r="N26" s="151" t="s">
        <v>425</v>
      </c>
      <c r="O26" s="151" t="s">
        <v>425</v>
      </c>
      <c r="P26" s="151">
        <v>2020</v>
      </c>
      <c r="Q26" s="151" t="s">
        <v>528</v>
      </c>
      <c r="R26" s="151" t="s">
        <v>531</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Урожай в части замены масляных выключателей (2 шт.) на элегазовые с реконструкцией УРЗА (6 шт.), заменой разъединителей (7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N_00.0083.000083</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46023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N_00.0083.000083</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N_00.0083.000083</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N_00.0083.000083</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6" sqref="A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549</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N_00.0083.000083</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Урожай в части замены масляных выключателей (2 шт.) на элегазовые с реконструкцией УРЗА (6 шт.), заменой разъединителей (7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46023</v>
      </c>
      <c r="D25" s="255">
        <v>46295</v>
      </c>
      <c r="E25" s="255">
        <v>46023</v>
      </c>
      <c r="F25" s="255">
        <v>46355</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46023</v>
      </c>
      <c r="D31" s="255">
        <v>46111</v>
      </c>
      <c r="E31" s="255">
        <v>46023</v>
      </c>
      <c r="F31" s="255">
        <v>46111</v>
      </c>
      <c r="G31" s="260" t="s">
        <v>425</v>
      </c>
      <c r="H31" s="260" t="s">
        <v>425</v>
      </c>
      <c r="I31" s="257" t="s">
        <v>425</v>
      </c>
      <c r="J31" s="257" t="s">
        <v>425</v>
      </c>
    </row>
    <row r="32" spans="1:12" x14ac:dyDescent="0.25">
      <c r="A32" s="257" t="s">
        <v>465</v>
      </c>
      <c r="B32" s="258" t="s">
        <v>466</v>
      </c>
      <c r="C32" s="255">
        <v>46174</v>
      </c>
      <c r="D32" s="255">
        <v>46204</v>
      </c>
      <c r="E32" s="255">
        <v>46174</v>
      </c>
      <c r="F32" s="255">
        <v>46325</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46204</v>
      </c>
      <c r="D35" s="255">
        <v>46235</v>
      </c>
      <c r="E35" s="255">
        <v>46204</v>
      </c>
      <c r="F35" s="255">
        <v>46355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46235</v>
      </c>
      <c r="D37" s="255">
        <v>46295</v>
      </c>
      <c r="E37" s="255">
        <v>46235</v>
      </c>
      <c r="F37" s="255">
        <v>46325</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46023</v>
      </c>
      <c r="D39" s="255">
        <v>46111</v>
      </c>
      <c r="E39" s="255">
        <v>46023</v>
      </c>
      <c r="F39" s="255">
        <v>46476</v>
      </c>
      <c r="G39" s="263" t="s">
        <v>425</v>
      </c>
      <c r="H39" s="263" t="s">
        <v>425</v>
      </c>
      <c r="I39" s="257" t="s">
        <v>425</v>
      </c>
      <c r="J39" s="257" t="s">
        <v>425</v>
      </c>
    </row>
    <row r="40" spans="1:10" x14ac:dyDescent="0.25">
      <c r="A40" s="262" t="s">
        <v>479</v>
      </c>
      <c r="B40" s="258" t="s">
        <v>480</v>
      </c>
      <c r="C40" s="255">
        <v>46143</v>
      </c>
      <c r="D40" s="255">
        <v>46172</v>
      </c>
      <c r="E40" s="255">
        <v>46143</v>
      </c>
      <c r="F40" s="255">
        <v>46690</v>
      </c>
      <c r="G40" s="263" t="s">
        <v>425</v>
      </c>
      <c r="H40" s="263" t="s">
        <v>425</v>
      </c>
      <c r="I40" s="257" t="s">
        <v>425</v>
      </c>
      <c r="J40" s="257" t="s">
        <v>425</v>
      </c>
    </row>
    <row r="41" spans="1:10" x14ac:dyDescent="0.25">
      <c r="A41" s="252">
        <v>3</v>
      </c>
      <c r="B41" s="254" t="s">
        <v>481</v>
      </c>
      <c r="C41" s="255">
        <v>46143</v>
      </c>
      <c r="D41" s="255">
        <v>46366</v>
      </c>
      <c r="E41" s="255">
        <v>46143</v>
      </c>
      <c r="F41" s="255">
        <v>46746</v>
      </c>
      <c r="G41" s="261" t="s">
        <v>425</v>
      </c>
      <c r="H41" s="261" t="s">
        <v>425</v>
      </c>
      <c r="I41" s="252" t="s">
        <v>425</v>
      </c>
      <c r="J41" s="252" t="s">
        <v>425</v>
      </c>
    </row>
    <row r="42" spans="1:10" x14ac:dyDescent="0.25">
      <c r="A42" s="257" t="s">
        <v>482</v>
      </c>
      <c r="B42" s="258" t="s">
        <v>483</v>
      </c>
      <c r="C42" s="255">
        <v>46143</v>
      </c>
      <c r="D42" s="255">
        <v>46174</v>
      </c>
      <c r="E42" s="255">
        <v>46143</v>
      </c>
      <c r="F42" s="255">
        <v>46539</v>
      </c>
      <c r="G42" s="263" t="s">
        <v>425</v>
      </c>
      <c r="H42" s="263" t="s">
        <v>425</v>
      </c>
      <c r="I42" s="257" t="s">
        <v>425</v>
      </c>
      <c r="J42" s="257" t="s">
        <v>425</v>
      </c>
    </row>
    <row r="43" spans="1:10" x14ac:dyDescent="0.25">
      <c r="A43" s="257" t="s">
        <v>484</v>
      </c>
      <c r="B43" s="258" t="s">
        <v>485</v>
      </c>
      <c r="C43" s="255">
        <v>46174</v>
      </c>
      <c r="D43" s="255">
        <v>46356</v>
      </c>
      <c r="E43" s="255">
        <v>46174</v>
      </c>
      <c r="F43" s="255">
        <v>46721</v>
      </c>
      <c r="G43" s="263" t="s">
        <v>425</v>
      </c>
      <c r="H43" s="263" t="s">
        <v>425</v>
      </c>
      <c r="I43" s="257" t="s">
        <v>425</v>
      </c>
      <c r="J43" s="257" t="s">
        <v>425</v>
      </c>
    </row>
    <row r="44" spans="1:10" x14ac:dyDescent="0.25">
      <c r="A44" s="257" t="s">
        <v>486</v>
      </c>
      <c r="B44" s="258" t="s">
        <v>487</v>
      </c>
      <c r="C44" s="255">
        <v>46174</v>
      </c>
      <c r="D44" s="255">
        <v>46356</v>
      </c>
      <c r="E44" s="255">
        <v>46174</v>
      </c>
      <c r="F44" s="255">
        <v>46736</v>
      </c>
      <c r="G44" s="263" t="s">
        <v>425</v>
      </c>
      <c r="H44" s="263" t="s">
        <v>425</v>
      </c>
      <c r="I44" s="257" t="s">
        <v>425</v>
      </c>
      <c r="J44" s="257" t="s">
        <v>425</v>
      </c>
    </row>
    <row r="45" spans="1:10" ht="31.5" x14ac:dyDescent="0.25">
      <c r="A45" s="257" t="s">
        <v>488</v>
      </c>
      <c r="B45" s="258" t="s">
        <v>489</v>
      </c>
      <c r="C45" s="255">
        <v>46174</v>
      </c>
      <c r="D45" s="255">
        <v>46189</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46366</v>
      </c>
      <c r="D47" s="255">
        <v>46366</v>
      </c>
      <c r="E47" s="255">
        <v>46366</v>
      </c>
      <c r="F47" s="255">
        <v>46746</v>
      </c>
      <c r="G47" s="263" t="s">
        <v>425</v>
      </c>
      <c r="H47" s="263" t="s">
        <v>425</v>
      </c>
      <c r="I47" s="257" t="s">
        <v>425</v>
      </c>
      <c r="J47" s="257" t="s">
        <v>425</v>
      </c>
    </row>
    <row r="48" spans="1:10" x14ac:dyDescent="0.25">
      <c r="A48" s="252">
        <v>4</v>
      </c>
      <c r="B48" s="254" t="s">
        <v>494</v>
      </c>
      <c r="C48" s="255">
        <v>46366</v>
      </c>
      <c r="D48" s="255">
        <v>46386</v>
      </c>
      <c r="E48" s="255">
        <v>46366</v>
      </c>
      <c r="F48" s="255">
        <v>46751</v>
      </c>
      <c r="G48" s="261" t="s">
        <v>425</v>
      </c>
      <c r="H48" s="261" t="s">
        <v>425</v>
      </c>
      <c r="I48" s="252" t="s">
        <v>425</v>
      </c>
      <c r="J48" s="252" t="s">
        <v>425</v>
      </c>
    </row>
    <row r="49" spans="1:10" x14ac:dyDescent="0.25">
      <c r="A49" s="257" t="s">
        <v>495</v>
      </c>
      <c r="B49" s="258" t="s">
        <v>496</v>
      </c>
      <c r="C49" s="255">
        <v>46366</v>
      </c>
      <c r="D49" s="255">
        <v>46369</v>
      </c>
      <c r="E49" s="255">
        <v>46366</v>
      </c>
      <c r="F49" s="255">
        <v>46750</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v>46369</v>
      </c>
      <c r="D51" s="255">
        <v>46372</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46372</v>
      </c>
      <c r="D53" s="255">
        <v>46386</v>
      </c>
      <c r="E53" s="255">
        <v>46372</v>
      </c>
      <c r="F53" s="255">
        <v>46751</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2025-02-13T09:03:28Z</dcterms:modified>
</cp:coreProperties>
</file>