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FA25DA27-A276-4195-98FB-C342C764E0EB}" xr6:coauthVersionLast="47" xr6:coauthVersionMax="47" xr10:uidLastSave="{00000000-0000-0000-0000-000000000000}"/>
  <bookViews>
    <workbookView xWindow="30120" yWindow="22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8" i="5"/>
  <c r="AE71" i="5"/>
  <c r="AE76" i="5"/>
  <c r="AE86" i="5"/>
  <c r="AE83"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<sst xmlns="http://schemas.openxmlformats.org/spreadsheetml/2006/main" count="4533" uniqueCount="543">
  <si>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</si>
  <si>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</si>
  <si>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</si>
  <si>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</si>
  <si>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</si>
  <si>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</si>
  <si>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</si>
  <si>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</si>
  <si>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</si>
  <si>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</si>
  <si>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</si>
  <si>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</si>
  <si>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</si>
  <si>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</si>
  <si>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</si>
  <si>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</si>
  <si>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</si>
  <si>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</si>
  <si>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</si>
  <si>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</si>
  <si>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</si>
  <si>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</si>
  <si>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</si>
  <si>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</si>
  <si>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</si>
  <si>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</si>
  <si>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</si>
  <si>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</si>
  <si>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</si>
  <si>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</si>
  <si>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</si>
  <si>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</si>
  <si>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</si>
  <si>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</si>
  <si>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</si>
  <si>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</si>
  <si>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</si>
  <si>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</si>
  <si>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</si>
  <si>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</si>
  <si>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</si>
  <si>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</si>
  <si>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</si>
  <si>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</si>
  <si>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</si>
  <si>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</si>
  <si>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</si>
  <si>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</si>
  <si>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</si>
  <si>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</si>
  <si>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</si>
  <si>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</si>
  <si>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</si>
  <si>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</si>
  <si>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</si>
  <si>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</si>
  <si>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</si>
  <si>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</si>
  <si>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</si>
  <si>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</si>
  <si>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</si>
  <si>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</si>
  <si>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</si>
  <si>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</si>
  <si>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</si>
  <si>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</si>
  <si>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</si>
  <si>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</si>
  <si>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</si>
  <si>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</si>
  <si>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</si>
  <si>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</si>
  <si>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</si>
  <si>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</si>
  <si>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</si>
  <si>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</si>
  <si>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</si>
  <si>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</si>
  <si>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</si>
  <si>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</si>
  <si>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</si>
  <si>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</si>
  <si>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</si>
  <si>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</si>
  <si>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</si>
  <si>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</si>
  <si>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</si>
  <si>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</si>
  <si>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</si>
  <si>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</si>
  <si>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</si>
  <si>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</si>
  <si>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</si>
  <si>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</si>
  <si>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</si>
  <si>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</si>
  <si>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</si>
  <si>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</si>
  <si>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</si>
  <si>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</si>
  <si>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</si>
  <si>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</si>
  <si>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</si>
  <si>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</si>
  <si>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</si>
  <si>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</si>
  <si>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</si>
  <si>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</si>
  <si>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</si>
  <si>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</si>
  <si>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</si>
  <si>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</si>
  <si>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</si>
  <si>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</si>
  <si>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</si>
  <si>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</si>
  <si>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</si>
  <si>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</si>
  <si>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</si>
  <si>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</si>
  <si>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</si>
  <si>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</si>
  <si>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</si>
  <si>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</si>
  <si>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</si>
  <si>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</si>
  <si>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</si>
  <si>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</si>
  <si>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</si>
  <si>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</si>
  <si>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</si>
  <si>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</si>
  <si>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</si>
  <si>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</si>
  <si>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</si>
  <si>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</si>
  <si>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</si>
  <si>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</si>
  <si>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</si>
  <si>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</si>
  <si>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</si>
  <si>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</si>
  <si>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</si>
  <si>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</si>
  <si>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</si>
  <si>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</si>
  <si>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</si>
  <si>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</si>
  <si>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</si>
  <si>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</si>
  <si>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</si>
  <si>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</si>
  <si>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</si>
  <si>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</si>
  <si>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</si>
  <si>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</si>
  <si>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</si>
  <si>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</si>
  <si>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</si>
  <si>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</si>
  <si>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</si>
  <si>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</si>
  <si>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</si>
  <si>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</si>
  <si>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</si>
  <si>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</si>
  <si>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</si>
  <si>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</si>
  <si>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</si>
  <si>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</si>
  <si>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</si>
  <si>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</si>
  <si>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</si>
  <si>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</si>
  <si>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</si>
  <si>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</si>
  <si>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</si>
  <si>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</si>
  <si>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</si>
  <si>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</si>
  <si>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</si>
  <si>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</si>
  <si>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</si>
  <si>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</si>
  <si>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</si>
  <si>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</si>
  <si>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</si>
  <si>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</si>
  <si>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</si>
  <si>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</si>
  <si>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</si>
  <si>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</si>
  <si>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</si>
  <si>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</si>
  <si>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</si>
  <si>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</si>
  <si>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</si>
  <si>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</si>
  <si>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</si>
  <si>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</si>
  <si>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</si>
  <si>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</si>
  <si>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</si>
  <si>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</si>
  <si>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</si>
  <si>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</si>
  <si>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</si>
  <si>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</si>
  <si>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</si>
  <si>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</si>
  <si>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</si>
  <si>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</si>
  <si>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</si>
  <si>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</si>
  <si>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</si>
  <si>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</si>
  <si>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</si>
  <si>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</si>
  <si>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</si>
  <si>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</si>
  <si>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</si>
  <si>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</si>
  <si>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</si>
  <si>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</si>
  <si>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</si>
  <si>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</si>
  <si>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</si>
  <si>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</si>
  <si>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</si>
  <si>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</si>
  <si>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</si>
  <si>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</si>
  <si>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</si>
  <si>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</si>
  <si>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</si>
  <si>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</si>
  <si>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</si>
  <si>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</si>
  <si>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</si>
  <si>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</si>
  <si>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</si>
  <si>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</si>
  <si>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</si>
  <si>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</si>
  <si>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</si>
  <si>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</si>
  <si>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</si>
  <si>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</si>
  <si>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</si>
  <si>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</si>
  <si>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</si>
  <si>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</si>
  <si>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</si>
  <si>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</si>
  <si>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</si>
  <si>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</si>
  <si>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</si>
  <si>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</si>
  <si>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</si>
  <si>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</si>
  <si>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</si>
  <si>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</si>
  <si>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</si>
  <si>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</si>
  <si>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</si>
  <si>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</si>
  <si>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</si>
  <si>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</si>
  <si>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</si>
  <si>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</si>
  <si>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</si>
  <si>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</si>
  <si>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</si>
  <si>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</si>
  <si>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</si>
  <si>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</si>
  <si>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</si>
  <si>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</si>
  <si>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</si>
  <si>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</si>
  <si>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</si>
  <si>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</si>
  <si>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</si>
  <si>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</si>
  <si>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</si>
  <si>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</si>
  <si>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</si>
  <si>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</si>
  <si>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</si>
  <si>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</si>
  <si>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</si>
  <si>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</si>
  <si>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</si>
  <si>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</si>
  <si>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</si>
  <si>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</si>
  <si>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</si>
  <si>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</si>
  <si>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</si>
  <si>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</si>
  <si>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</si>
  <si>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</si>
  <si>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</si>
  <si>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</si>
  <si>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</si>
  <si>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</si>
  <si>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</si>
  <si>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</si>
  <si>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</si>
  <si>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</si>
  <si>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</si>
  <si>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</si>
  <si>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</si>
  <si>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</si>
  <si>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</si>
  <si>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</si>
  <si>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</si>
  <si>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</si>
  <si>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</si>
  <si>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</si>
  <si>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</si>
  <si>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</si>
  <si>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</si>
  <si>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</si>
  <si>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</si>
  <si>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</si>
  <si>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</si>
  <si>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</si>
  <si>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</si>
  <si>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</si>
  <si>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</si>
  <si>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</si>
  <si>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</si>
  <si>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</si>
  <si>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</si>
  <si>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</si>
  <si>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</si>
  <si>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</si>
  <si>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</si>
  <si>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</si>
  <si>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</si>
  <si>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</si>
  <si>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</si>
  <si>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</si>
  <si>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</si>
  <si>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</si>
  <si>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</si>
  <si>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</si>
  <si>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</si>
  <si>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</si>
  <si>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</si>
  <si>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</si>
  <si>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</si>
  <si>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</si>
  <si>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</si>
  <si>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</si>
  <si>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</si>
  <si>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</si>
  <si>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</si>
  <si>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</si>
  <si>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</si>
  <si>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</si>
  <si>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</si>
  <si>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</si>
  <si>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</si>
  <si>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</si>
  <si>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</si>
  <si>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</si>
  <si>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</si>
  <si>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</si>
  <si>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</si>
  <si>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</si>
  <si>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</si>
  <si>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</si>
  <si>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</si>
  <si>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</si>
  <si>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</si>
  <si>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</si>
  <si>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</si>
  <si>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</si>
  <si>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</si>
  <si>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</si>
  <si>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</si>
  <si>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</si>
  <si>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</si>
  <si>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</si>
  <si>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</si>
  <si>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</si>
  <si>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</si>
  <si>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</si>
  <si>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</si>
  <si>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</si>
  <si>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</si>
  <si>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</si>
  <si>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</si>
  <si>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</si>
  <si>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</si>
  <si>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</si>
  <si>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</si>
  <si>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</si>
  <si>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</si>
  <si>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</si>
  <si>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</si>
  <si>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</si>
  <si>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</si>
  <si>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</si>
  <si>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</si>
  <si>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</si>
  <si>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</si>
  <si>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</si>
  <si>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</si>
  <si>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</si>
  <si>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</si>
  <si>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</si>
  <si>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</si>
  <si>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</si>
  <si>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</si>
  <si>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</si>
  <si>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</si>
  <si>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</si>
  <si>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</si>
  <si>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</si>
  <si>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</si>
  <si>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</si>
  <si>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</si>
  <si>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</si>
  <si>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</si>
  <si>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</si>
  <si>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</si>
  <si>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</si>
  <si>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</si>
  <si>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</si>
  <si>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</si>
  <si>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</si>
  <si>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</si>
  <si>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</si>
  <si>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</si>
  <si>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</si>
  <si>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</si>
  <si>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</si>
  <si>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</si>
  <si>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</si>
  <si>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</si>
  <si>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Восточная в части инженерно-технических средств охраны (въездные выездные ворота)</t>
  </si>
  <si>
    <t>Утвержденный план</t>
  </si>
  <si>
    <t>Предложение по корректировке утвержденного плана</t>
  </si>
  <si>
    <t>по состоянию на 01.01.2024 года</t>
  </si>
  <si>
    <t>M_00.0044.000044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</si>
  <si>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</si>
  <si>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</si>
  <si>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</si>
  <si>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</si>
  <si>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</si>
  <si>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</si>
  <si>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</si>
  <si>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</si>
  <si>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</si>
  <si>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</si>
  <si>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</si>
  <si>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</si>
  <si>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</si>
  <si>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</si>
  <si>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</si>
  <si>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</si>
  <si>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</si>
  <si>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</si>
  <si>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</si>
  <si>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</si>
  <si>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</si>
  <si>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</si>
  <si>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</si>
  <si>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</si>
  <si>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</si>
  <si>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</si>
  <si>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</si>
  <si>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</si>
  <si>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</si>
  <si>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</si>
  <si>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</si>
  <si>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</si>
  <si>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</si>
  <si>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</si>
  <si>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</si>
  <si>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</si>
  <si>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</si>
  <si>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</si>
  <si>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</si>
  <si>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</si>
  <si>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</si>
  <si>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</si>
  <si>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</si>
  <si>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</si>
  <si>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</si>
  <si>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</si>
  <si>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</si>
  <si>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</si>
  <si>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</si>
  <si>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</si>
  <si>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</si>
  <si>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</si>
  <si>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</si>
  <si>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</si>
  <si>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</si>
  <si>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</si>
  <si>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</si>
  <si>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</si>
  <si>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</si>
  <si>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сложившейся экономией по факту выполненных работ. Смещение сроков выполнения работ обусловлено низкой активностью подрядчика</t>
  </si>
  <si>
    <t>ПИР, СМР, ПНР</t>
  </si>
  <si>
    <t>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</si>
  <si>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</si>
  <si>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</si>
  <si>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</si>
  <si>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"КОМФОРТСПЕЦСТРОЙ"</t>
  </si>
  <si>
    <t>-</t>
  </si>
  <si>
    <t>ООО "Комфортспецстрой"</t>
  </si>
  <si>
    <t>да</t>
  </si>
  <si>
    <t>https://www.roseltorg.ru/</t>
  </si>
  <si>
    <t>ИП</t>
  </si>
  <si>
    <t>СМР</t>
  </si>
  <si>
    <t>ИП-22-00226 от 23.08.2022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</si>
  <si>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</si>
  <si>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</si>
  <si>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</si>
  <si>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419 от 23.05.2023; 
№ 419/1 от 11.09.2023</t>
  </si>
  <si>
    <t>г. Новосибирск</t>
  </si>
  <si>
    <t>не требуется</t>
  </si>
  <si>
    <t>не относится</t>
  </si>
  <si>
    <t>+</t>
  </si>
  <si>
    <t>32,95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</si>
  <si>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</si>
  <si>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</si>
  <si>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Восточная</t>
  </si>
  <si>
    <t>539,35 тыс. руб. с НДС на 1 ворота</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</si>
  <si>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</si>
  <si>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</si>
  <si>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С</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</si>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</sst>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2" sqref="A2"/>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541</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521</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522</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525</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526</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526</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526</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526</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526</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527</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526</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526</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526</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528</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526</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0.53934571778699991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529</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M_00.0044.000044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Модернизация ПС 220 кВ Восточная в части инженерно-технических средств охраны (въездные выездные ворота)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0.55995122700000011</v>
      </c>
      <c r="D24" s="279">
        <f t="shared" si="0"/>
        <v>0.53934571778699991</v>
      </c>
      <c r="E24" s="284">
        <f t="shared" si="0"/>
        <v>0.5393457177869998</v>
      </c>
      <c r="F24" s="284">
        <f t="shared" si="0"/>
        <v>0.5393457177869998</v>
      </c>
      <c r="G24" s="267">
        <f t="shared" si="0"/>
        <v>0</v>
      </c>
      <c r="H24" s="267">
        <f t="shared" si="0"/>
        <v>0</v>
      </c>
      <c r="I24" s="267" t="s">
        <v>425</v>
      </c>
      <c r="J24" s="279">
        <f t="shared" ref="J24:N24" si="1">J25+J26+J27+J32+J33</f>
        <v>0.5393457177869998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0.5393457177869998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0.46906079000000012</v>
      </c>
      <c r="D27" s="279">
        <v>0.45063379060181341</v>
      </c>
      <c r="E27" s="285">
        <f>J27+N27+G27+P27+T27+X27</f>
        <v>0.45063379060181336</v>
      </c>
      <c r="F27" s="285">
        <f t="shared" si="8"/>
        <v>0.45063379060181336</v>
      </c>
      <c r="G27" s="267">
        <v>0</v>
      </c>
      <c r="H27" s="267">
        <f>SUM(H28:H31)</f>
        <v>0</v>
      </c>
      <c r="I27" s="267" t="s">
        <v>425</v>
      </c>
      <c r="J27" s="279">
        <f t="shared" ref="J27" si="9">SUM(J28:J31)</f>
        <v>0.45063379060181336</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0.45063379060181336</v>
      </c>
    </row>
    <row r="28" spans="1:32" x14ac:dyDescent="0.25">
      <c r="A28" s="58" t="s">
        <v>426</v>
      </c>
      <c r="B28" s="42" t="s">
        <v>168</v>
      </c>
      <c r="C28" s="268" t="s">
        <v>425</v>
      </c>
      <c r="D28" s="281" t="s">
        <v>425</v>
      </c>
      <c r="E28" s="281" t="s">
        <v>425</v>
      </c>
      <c r="F28" s="281" t="s">
        <v>425</v>
      </c>
      <c r="G28" s="266" t="s">
        <v>425</v>
      </c>
      <c r="H28" s="266">
        <v>0</v>
      </c>
      <c r="I28" s="268" t="s">
        <v>538</v>
      </c>
      <c r="J28" s="280">
        <v>1.6877940247288406E-2</v>
      </c>
      <c r="K28" s="281" t="s">
        <v>59</v>
      </c>
      <c r="L28" s="266">
        <v>0</v>
      </c>
      <c r="M28" s="268" t="s">
        <v>538</v>
      </c>
      <c r="N28" s="280">
        <v>0</v>
      </c>
      <c r="O28" s="281" t="s">
        <v>538</v>
      </c>
      <c r="P28" s="154">
        <v>0</v>
      </c>
      <c r="Q28" s="154" t="s">
        <v>538</v>
      </c>
      <c r="R28" s="280">
        <v>0</v>
      </c>
      <c r="S28" s="281">
        <v>0</v>
      </c>
      <c r="T28" s="154">
        <v>0</v>
      </c>
      <c r="U28" s="154" t="s">
        <v>538</v>
      </c>
      <c r="V28" s="280">
        <v>0</v>
      </c>
      <c r="W28" s="281">
        <v>0</v>
      </c>
      <c r="X28" s="154">
        <v>0</v>
      </c>
      <c r="Y28" s="154" t="s">
        <v>538</v>
      </c>
      <c r="Z28" s="280">
        <v>0</v>
      </c>
      <c r="AA28" s="281">
        <v>0</v>
      </c>
      <c r="AB28" s="267">
        <f t="shared" ref="AB28:AB31" si="17">H28+L28+P28+T28+X28</f>
        <v>0</v>
      </c>
      <c r="AC28" s="284">
        <f>J28+N28+R28+V28+Z28</f>
        <v>1.6877940247288406E-2</v>
      </c>
    </row>
    <row r="29" spans="1:32" ht="31.5" x14ac:dyDescent="0.25">
      <c r="A29" s="58" t="s">
        <v>427</v>
      </c>
      <c r="B29" s="42" t="s">
        <v>166</v>
      </c>
      <c r="C29" s="268" t="s">
        <v>425</v>
      </c>
      <c r="D29" s="281" t="s">
        <v>425</v>
      </c>
      <c r="E29" s="281" t="s">
        <v>425</v>
      </c>
      <c r="F29" s="281" t="s">
        <v>425</v>
      </c>
      <c r="G29" s="266" t="s">
        <v>425</v>
      </c>
      <c r="H29" s="266">
        <v>0</v>
      </c>
      <c r="I29" s="268" t="s">
        <v>538</v>
      </c>
      <c r="J29" s="280">
        <v>0.41993544985424336</v>
      </c>
      <c r="K29" s="281" t="s">
        <v>59</v>
      </c>
      <c r="L29" s="266">
        <v>0</v>
      </c>
      <c r="M29" s="268" t="s">
        <v>538</v>
      </c>
      <c r="N29" s="280">
        <v>0</v>
      </c>
      <c r="O29" s="281" t="s">
        <v>538</v>
      </c>
      <c r="P29" s="154">
        <v>0</v>
      </c>
      <c r="Q29" s="288" t="s">
        <v>538</v>
      </c>
      <c r="R29" s="280">
        <v>0</v>
      </c>
      <c r="S29" s="281">
        <v>0</v>
      </c>
      <c r="T29" s="154">
        <v>0</v>
      </c>
      <c r="U29" s="154" t="s">
        <v>538</v>
      </c>
      <c r="V29" s="280">
        <v>0</v>
      </c>
      <c r="W29" s="281">
        <v>0</v>
      </c>
      <c r="X29" s="154">
        <v>0</v>
      </c>
      <c r="Y29" s="154" t="s">
        <v>538</v>
      </c>
      <c r="Z29" s="280">
        <v>0</v>
      </c>
      <c r="AA29" s="281">
        <v>0</v>
      </c>
      <c r="AB29" s="267">
        <f t="shared" si="17"/>
        <v>0</v>
      </c>
      <c r="AC29" s="284">
        <f>J29+N29+R29+V29+Z29</f>
        <v>0.41993544985424336</v>
      </c>
      <c r="AD29" s="213"/>
      <c r="AE29" s="269"/>
    </row>
    <row r="30" spans="1:32" x14ac:dyDescent="0.25">
      <c r="A30" s="58" t="s">
        <v>428</v>
      </c>
      <c r="B30" s="42" t="s">
        <v>164</v>
      </c>
      <c r="C30" s="268" t="s">
        <v>425</v>
      </c>
      <c r="D30" s="281" t="s">
        <v>425</v>
      </c>
      <c r="E30" s="281" t="s">
        <v>425</v>
      </c>
      <c r="F30" s="281" t="s">
        <v>425</v>
      </c>
      <c r="G30" s="266" t="s">
        <v>425</v>
      </c>
      <c r="H30" s="266">
        <v>0</v>
      </c>
      <c r="I30" s="268" t="s">
        <v>538</v>
      </c>
      <c r="J30" s="280">
        <v>0</v>
      </c>
      <c r="K30" s="281" t="s">
        <v>538</v>
      </c>
      <c r="L30" s="266">
        <v>0</v>
      </c>
      <c r="M30" s="268" t="s">
        <v>538</v>
      </c>
      <c r="N30" s="280">
        <v>0</v>
      </c>
      <c r="O30" s="281" t="s">
        <v>538</v>
      </c>
      <c r="P30" s="154">
        <v>0</v>
      </c>
      <c r="Q30" s="154" t="s">
        <v>538</v>
      </c>
      <c r="R30" s="280">
        <v>0</v>
      </c>
      <c r="S30" s="281">
        <v>0</v>
      </c>
      <c r="T30" s="154">
        <v>0</v>
      </c>
      <c r="U30" s="154" t="s">
        <v>538</v>
      </c>
      <c r="V30" s="280">
        <v>0</v>
      </c>
      <c r="W30" s="281">
        <v>0</v>
      </c>
      <c r="X30" s="154">
        <v>0</v>
      </c>
      <c r="Y30" s="154" t="s">
        <v>538</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538</v>
      </c>
      <c r="J31" s="280">
        <v>1.3820400500281597E-2</v>
      </c>
      <c r="K31" s="281" t="s">
        <v>59</v>
      </c>
      <c r="L31" s="266">
        <v>0</v>
      </c>
      <c r="M31" s="268" t="s">
        <v>538</v>
      </c>
      <c r="N31" s="280">
        <v>0</v>
      </c>
      <c r="O31" s="281" t="s">
        <v>538</v>
      </c>
      <c r="P31" s="154">
        <v>0</v>
      </c>
      <c r="Q31" s="154" t="s">
        <v>538</v>
      </c>
      <c r="R31" s="280">
        <v>0</v>
      </c>
      <c r="S31" s="281">
        <v>0</v>
      </c>
      <c r="T31" s="154">
        <v>0</v>
      </c>
      <c r="U31" s="154" t="s">
        <v>538</v>
      </c>
      <c r="V31" s="280">
        <v>0</v>
      </c>
      <c r="W31" s="281">
        <v>0</v>
      </c>
      <c r="X31" s="154">
        <v>0</v>
      </c>
      <c r="Y31" s="154" t="s">
        <v>538</v>
      </c>
      <c r="Z31" s="280">
        <v>0</v>
      </c>
      <c r="AA31" s="281">
        <v>0</v>
      </c>
      <c r="AB31" s="267">
        <f t="shared" si="17"/>
        <v>0</v>
      </c>
      <c r="AC31" s="284">
        <f>J31+N31+R31+V31+Z31</f>
        <v>1.3820400500281597E-2</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9.0890437000000018E-2</v>
      </c>
      <c r="D33" s="280">
        <v>8.8711927185186487E-2</v>
      </c>
      <c r="E33" s="285">
        <f>J33+N33+G33+P33+T33+X33</f>
        <v>8.8711927185186487E-2</v>
      </c>
      <c r="F33" s="285">
        <f t="shared" ref="F33" si="18">E33-G33</f>
        <v>8.8711927185186487E-2</v>
      </c>
      <c r="G33" s="266">
        <v>0</v>
      </c>
      <c r="H33" s="266">
        <v>0</v>
      </c>
      <c r="I33" s="266" t="str">
        <f>I31</f>
        <v/>
      </c>
      <c r="J33" s="280">
        <v>8.8711927185186487E-2</v>
      </c>
      <c r="K33" s="280" t="str">
        <f>K31</f>
        <v>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8.8711927185186487E-2</v>
      </c>
    </row>
    <row r="34" spans="1:30" ht="47.25" x14ac:dyDescent="0.25">
      <c r="A34" s="60" t="s">
        <v>61</v>
      </c>
      <c r="B34" s="59" t="s">
        <v>170</v>
      </c>
      <c r="C34" s="267">
        <f>SUM(C35:C38)</f>
        <v>0.46906079000000006</v>
      </c>
      <c r="D34" s="279">
        <f t="shared" ref="D34:G34" si="19">SUM(D35:D38)</f>
        <v>0.45202566999999994</v>
      </c>
      <c r="E34" s="285">
        <f t="shared" ref="E34" si="20">J34+N34+G34+P34+T34+X34</f>
        <v>0.45202566999999994</v>
      </c>
      <c r="F34" s="279">
        <f t="shared" si="19"/>
        <v>0</v>
      </c>
      <c r="G34" s="267">
        <f t="shared" si="19"/>
        <v>0.45202566999999994</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1.7522090000000001E-2</v>
      </c>
      <c r="D35" s="280">
        <v>1.6833781271489698E-2</v>
      </c>
      <c r="E35" s="285">
        <f>J35+N35+G35+P35+T35+X35</f>
        <v>1.6833781271489698E-2</v>
      </c>
      <c r="F35" s="285">
        <f>E35-G35</f>
        <v>0</v>
      </c>
      <c r="G35" s="266">
        <v>1.6833781271489698E-2</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0.43596236500000007</v>
      </c>
      <c r="D36" s="280">
        <v>0.41883674236414475</v>
      </c>
      <c r="E36" s="285">
        <f>J36+N36+G36+P36+T36+X36</f>
        <v>0.41883674236414475</v>
      </c>
      <c r="F36" s="285">
        <f t="shared" ref="F36:F37" si="30">E36-G36</f>
        <v>0</v>
      </c>
      <c r="G36" s="266">
        <v>0.41883674236414475</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1.5576335E-2</v>
      </c>
      <c r="D38" s="280">
        <v>1.6355146364365469E-2</v>
      </c>
      <c r="E38" s="285">
        <f>J38+N38+G38+P38+T38+X38</f>
        <v>1.6355146364365469E-2</v>
      </c>
      <c r="F38" s="285">
        <f>E38-G38</f>
        <v>0</v>
      </c>
      <c r="G38" s="266">
        <v>1.6355146364365469E-2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0.46906079000000012</v>
      </c>
      <c r="D56" s="280">
        <v>0.45202566999999994</v>
      </c>
      <c r="E56" s="285">
        <f t="shared" ref="E56:E61" si="36">J56+N56+G56+P56+T56+X56</f>
        <v>0.45202566999999994</v>
      </c>
      <c r="F56" s="280">
        <f t="shared" si="33"/>
        <v>0</v>
      </c>
      <c r="G56" s="266">
        <v>0.45202566999999994</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M_00.0044.000044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Модернизация ПС 220 кВ Восточная в части инженерно-технических средств охраны (въездные выездные ворота)</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539</v>
      </c>
      <c r="AY22" s="465" t="s">
        <v>540</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45076</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502.29467</v>
      </c>
      <c r="Q26" s="177" t="s">
        <v>425</v>
      </c>
      <c r="R26" s="179">
        <f>SUM(R27:R86)</f>
        <v>502.29467</v>
      </c>
      <c r="S26" s="177" t="s">
        <v>425</v>
      </c>
      <c r="T26" s="177" t="s">
        <v>425</v>
      </c>
      <c r="U26" s="177" t="s">
        <v>425</v>
      </c>
      <c r="V26" s="177" t="s">
        <v>425</v>
      </c>
      <c r="W26" s="177" t="s">
        <v>425</v>
      </c>
      <c r="X26" s="177" t="s">
        <v>425</v>
      </c>
      <c r="Y26" s="177" t="s">
        <v>425</v>
      </c>
      <c r="Z26" s="177" t="s">
        <v>425</v>
      </c>
      <c r="AA26" s="177" t="s">
        <v>425</v>
      </c>
      <c r="AB26" s="179">
        <f>SUM(AB27:AB86)</f>
        <v>502.29467</v>
      </c>
      <c r="AC26" s="177" t="s">
        <v>425</v>
      </c>
      <c r="AD26" s="179">
        <f>SUM(AD27:AD86)</f>
        <v>602.753604</v>
      </c>
      <c r="AE26" s="179">
        <f>SUM(AE27:AE86)</f>
        <v>602.753604</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452.02566999999999</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502.29467</v>
      </c>
      <c r="Q27" s="214" t="s">
        <v>511</v>
      </c>
      <c r="R27" s="215">
        <v>502.29467</v>
      </c>
      <c r="S27" s="214" t="s">
        <v>512</v>
      </c>
      <c r="T27" s="214" t="s">
        <v>512</v>
      </c>
      <c r="U27" s="214">
        <v>3</v>
      </c>
      <c r="V27" s="214">
        <v>1</v>
      </c>
      <c r="W27" s="214" t="s">
        <v>513</v>
      </c>
      <c r="X27" s="214">
        <v>502.29467</v>
      </c>
      <c r="Y27" s="214" t="s">
        <v>514</v>
      </c>
      <c r="Z27" s="214">
        <v>1</v>
      </c>
      <c r="AA27" s="214">
        <v>502.29467</v>
      </c>
      <c r="AB27" s="215">
        <v>502.29467</v>
      </c>
      <c r="AC27" s="214" t="s">
        <v>515</v>
      </c>
      <c r="AD27" s="215">
        <v>602.753604</v>
      </c>
      <c r="AE27" s="291">
        <f>IF(IFERROR(AD27-AY27,"нд")&lt;0,0,IFERROR(AD27-AY27,"нд"))</f>
        <v>602.753604</v>
      </c>
      <c r="AF27" s="214">
        <v>32211411404</v>
      </c>
      <c r="AG27" s="214" t="s">
        <v>516</v>
      </c>
      <c r="AH27" s="214" t="s">
        <v>517</v>
      </c>
      <c r="AI27" s="216">
        <v>44712</v>
      </c>
      <c r="AJ27" s="216">
        <v>44706</v>
      </c>
      <c r="AK27" s="216">
        <v>44735</v>
      </c>
      <c r="AL27" s="216">
        <v>44735</v>
      </c>
      <c r="AM27" s="214" t="s">
        <v>425</v>
      </c>
      <c r="AN27" s="214" t="s">
        <v>425</v>
      </c>
      <c r="AO27" s="214" t="s">
        <v>425</v>
      </c>
      <c r="AP27" s="214" t="s">
        <v>425</v>
      </c>
      <c r="AQ27" s="216">
        <v>44755</v>
      </c>
      <c r="AR27" s="216">
        <v>44796</v>
      </c>
      <c r="AS27" s="216">
        <v>44755</v>
      </c>
      <c r="AT27" s="216">
        <v>44796</v>
      </c>
      <c r="AU27" s="216">
        <v>44925</v>
      </c>
      <c r="AV27" s="214" t="s">
        <v>425</v>
      </c>
      <c r="AW27" s="214" t="s">
        <v>425</v>
      </c>
      <c r="AX27" s="217">
        <v>452.02566999999999</v>
      </c>
      <c r="AY27" s="217">
        <v>0</v>
      </c>
      <c r="AZ27" s="215" t="s">
        <v>518</v>
      </c>
      <c r="BA27" s="215" t="s">
        <v>519</v>
      </c>
      <c r="BB27" s="215" t="s">
        <v>515</v>
      </c>
      <c r="BC27" s="215" t="s">
        <v>520</v>
      </c>
      <c r="BD27" s="215" t="str">
        <f>CONCATENATE(BB27,", ",BA27,", ",N27,", ","договор № ",BC27)</f>
        <v>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M_00.0044.000044</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Модернизация ПС 220 кВ Восточная в части инженерно-технических средств охраны (въездные выездные ворота)</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532</v>
      </c>
    </row>
    <row r="22" spans="1:2" x14ac:dyDescent="0.25">
      <c r="A22" s="157" t="s">
        <v>306</v>
      </c>
      <c r="B22" s="157" t="s">
        <v>537</v>
      </c>
    </row>
    <row r="23" spans="1:2" x14ac:dyDescent="0.25">
      <c r="A23" s="157" t="s">
        <v>288</v>
      </c>
      <c r="B23" s="157" t="s">
        <v>523</v>
      </c>
    </row>
    <row r="24" spans="1:2" x14ac:dyDescent="0.25">
      <c r="A24" s="157" t="s">
        <v>307</v>
      </c>
      <c r="B24" s="157" t="s">
        <v>425</v>
      </c>
    </row>
    <row r="25" spans="1:2" x14ac:dyDescent="0.25">
      <c r="A25" s="158" t="s">
        <v>308</v>
      </c>
      <c r="B25" s="175">
        <v>45384</v>
      </c>
    </row>
    <row r="26" spans="1:2" x14ac:dyDescent="0.25">
      <c r="A26" s="158" t="s">
        <v>309</v>
      </c>
      <c r="B26" s="160" t="s">
        <v>536</v>
      </c>
    </row>
    <row r="27" spans="1:2" x14ac:dyDescent="0.25">
      <c r="A27" s="160" t="str">
        <f>CONCATENATE("Стоимость проекта в прогнозных ценах, млн. руб. с НДС")</f>
        <v>Стоимость проекта в прогнозных ценах, млн. руб. с НДС</v>
      </c>
      <c r="B27" s="171">
        <v>0.53934571778699991</v>
      </c>
    </row>
    <row r="28" spans="1:2" ht="93.75" customHeight="1" x14ac:dyDescent="0.25">
      <c r="A28" s="159" t="s">
        <v>310</v>
      </c>
      <c r="B28" s="162" t="s">
        <v>524</v>
      </c>
    </row>
    <row r="29" spans="1:2" ht="28.5" x14ac:dyDescent="0.25">
      <c r="A29" s="160" t="s">
        <v>311</v>
      </c>
      <c r="B29" s="171">
        <f>'7. Паспорт отчет о закупке'!$AB$26*1.2/1000</f>
        <v>0.602753604</v>
      </c>
    </row>
    <row r="30" spans="1:2" ht="28.5" x14ac:dyDescent="0.25">
      <c r="A30" s="160" t="s">
        <v>312</v>
      </c>
      <c r="B30" s="171">
        <f>'7. Паспорт отчет о закупке'!$AD$26/1000</f>
        <v>0.602753604</v>
      </c>
    </row>
    <row r="31" spans="1:2" x14ac:dyDescent="0.25">
      <c r="A31" s="159" t="s">
        <v>313</v>
      </c>
      <c r="B31" s="161"/>
    </row>
    <row r="32" spans="1:2" ht="28.5" x14ac:dyDescent="0.25">
      <c r="A32" s="160" t="s">
        <v>314</v>
      </c>
      <c r="B32" s="171">
        <f>SUM(SUMIF(B33,"&gt;0",B33),SUMIF(B37,"&gt;0",B37),SUMIF(B41,"&gt;0",B41),SUMIF(B45,"&gt;0",B45),SUMIF(B49,"&gt;0",B49),SUMIF(B53,"&gt;0",B53))</f>
        <v>0.602753604</v>
      </c>
    </row>
    <row r="33" spans="1:2" ht="30" x14ac:dyDescent="0.25">
      <c r="A33" s="168" t="s">
        <v>433</v>
      </c>
      <c r="B33" s="161">
        <f>IFERROR(IF(VLOOKUP(1,'7. Паспорт отчет о закупке'!$A$27:$CD$86,52,0)="ИП",VLOOKUP(1,'7. Паспорт отчет о закупке'!$A$27:$CD$86,30,0)/1000,"нд"),"нд")</f>
        <v>0.602753604</v>
      </c>
    </row>
    <row r="34" spans="1:2" x14ac:dyDescent="0.25">
      <c r="A34" s="168" t="s">
        <v>315</v>
      </c>
      <c r="B34" s="161">
        <f>IF(B33="нд","нд",$B33/$B$27*100)</f>
        <v>111.75644565663194</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0.45202566999999999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111.75644565663194</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M_00.0044.000044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Модернизация ПС 220 кВ Восточная в части инженерно-технических средств охраны (въездные выездные ворота)</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M_00.0044.000044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Модернизация ПС 220 кВ Восточная в части инженерно-технических средств охраны (въездные выездные ворота)</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Модернизация ПС 220 кВ Восточная в части инженерно-технических средств охраны (въездные выездные ворота)</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M_00.0044.000044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Восточная в части инженерно-технических средств охраны (въездные выездные ворота)</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M_00.0044.000044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Модернизация ПС 220 кВ Восточная в части инженерно-технических средств охраны (въездные выездные ворота)</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M_00.0044.000044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Модернизация ПС 220 кВ Восточная в части инженерно-технических средств охраны (въездные выездные ворота)</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M_00.0044.000044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Модернизация ПС 220 кВ Восточная в части инженерно-технических средств охраны (въездные выездные ворота)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541</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M_00.0044.000044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Модернизация ПС 220 кВ Восточная в части инженерно-технических средств охраны (въездные выездные ворота)</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44886</v>
      </c>
      <c r="E25" s="255">
        <v>44736</v>
      </c>
      <c r="F25" s="255">
        <v>45380</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44562</v>
      </c>
      <c r="D31" s="255">
        <v>44796</v>
      </c>
      <c r="E31" s="255">
        <v>44736</v>
      </c>
      <c r="F31" s="255">
        <v>44796</v>
      </c>
      <c r="G31" s="260">
        <v>1</v>
      </c>
      <c r="H31" s="260" t="s">
        <v>542</v>
      </c>
      <c r="I31" s="257" t="s">
        <v>425</v>
      </c>
      <c r="J31" s="257" t="s">
        <v>425</v>
      </c>
    </row>
    <row r="32" spans="1:12" x14ac:dyDescent="0.25">
      <c r="A32" s="257" t="s">
        <v>465</v>
      </c>
      <c r="B32" s="258" t="s">
        <v>466</v>
      </c>
      <c r="C32" s="255">
        <v>44856</v>
      </c>
      <c r="D32" s="255">
        <v>44886</v>
      </c>
      <c r="E32" s="255">
        <v>44917</v>
      </c>
      <c r="F32" s="255">
        <v>45380</v>
      </c>
      <c r="G32" s="260">
        <v>1</v>
      </c>
      <c r="H32" s="260">
        <v>1</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v>45069</v>
      </c>
      <c r="F35" s="255">
        <v>45180</v>
      </c>
      <c r="G35" s="260">
        <v>1</v>
      </c>
      <c r="H35" s="260" t="s">
        <v>542</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44856</v>
      </c>
      <c r="D37" s="255">
        <v>44886</v>
      </c>
      <c r="E37" s="255">
        <v>44917</v>
      </c>
      <c r="F37" s="255">
        <v>45380</v>
      </c>
      <c r="G37" s="260">
        <v>1</v>
      </c>
      <c r="H37" s="260">
        <v>1</v>
      </c>
      <c r="I37" s="257" t="s">
        <v>425</v>
      </c>
      <c r="J37" s="257" t="s">
        <v>425</v>
      </c>
    </row>
    <row r="38" spans="1:10" ht="31.5" x14ac:dyDescent="0.25">
      <c r="A38" s="252">
        <v>2</v>
      </c>
      <c r="B38" s="254" t="s">
        <v>502</v>
      </c>
      <c r="C38" s="255" t="s">
        <v>425</v>
      </c>
      <c r="D38" s="255" t="s">
        <v>425</v>
      </c>
      <c r="E38" s="255">
        <v>44736</v>
      </c>
      <c r="F38" s="255">
        <v>44796</v>
      </c>
      <c r="G38" s="261">
        <v>1</v>
      </c>
      <c r="H38" s="261">
        <v>1</v>
      </c>
      <c r="I38" s="252" t="s">
        <v>425</v>
      </c>
      <c r="J38" s="252" t="s">
        <v>425</v>
      </c>
    </row>
    <row r="39" spans="1:10" ht="31.5" x14ac:dyDescent="0.25">
      <c r="A39" s="262" t="s">
        <v>477</v>
      </c>
      <c r="B39" s="258" t="s">
        <v>478</v>
      </c>
      <c r="C39" s="255">
        <v>44562</v>
      </c>
      <c r="D39" s="255">
        <v>44796</v>
      </c>
      <c r="E39" s="255">
        <v>44736</v>
      </c>
      <c r="F39" s="255">
        <v>44796</v>
      </c>
      <c r="G39" s="263">
        <v>1</v>
      </c>
      <c r="H39" s="263" t="s">
        <v>542</v>
      </c>
      <c r="I39" s="257" t="s">
        <v>425</v>
      </c>
      <c r="J39" s="257" t="s">
        <v>425</v>
      </c>
    </row>
    <row r="40" spans="1:10" x14ac:dyDescent="0.25">
      <c r="A40" s="262" t="s">
        <v>479</v>
      </c>
      <c r="B40" s="258" t="s">
        <v>480</v>
      </c>
      <c r="C40" s="255" t="s">
        <v>425</v>
      </c>
      <c r="D40" s="255" t="s">
        <v>425</v>
      </c>
      <c r="E40" s="255" t="s">
        <v>425</v>
      </c>
      <c r="F40" s="255" t="s">
        <v>425</v>
      </c>
      <c r="G40" s="263" t="s">
        <v>425</v>
      </c>
      <c r="H40" s="263" t="s">
        <v>425</v>
      </c>
      <c r="I40" s="257" t="s">
        <v>425</v>
      </c>
      <c r="J40" s="257" t="s">
        <v>425</v>
      </c>
    </row>
    <row r="41" spans="1:10" x14ac:dyDescent="0.25">
      <c r="A41" s="252">
        <v>3</v>
      </c>
      <c r="B41" s="254" t="s">
        <v>481</v>
      </c>
      <c r="C41" s="255">
        <v>44846</v>
      </c>
      <c r="D41" s="255">
        <v>45071</v>
      </c>
      <c r="E41" s="255">
        <v>44846</v>
      </c>
      <c r="F41" s="255">
        <v>45374</v>
      </c>
      <c r="G41" s="261">
        <v>1</v>
      </c>
      <c r="H41" s="261">
        <v>1</v>
      </c>
      <c r="I41" s="252" t="s">
        <v>425</v>
      </c>
      <c r="J41" s="252" t="s">
        <v>425</v>
      </c>
    </row>
    <row r="42" spans="1:10" x14ac:dyDescent="0.25">
      <c r="A42" s="257" t="s">
        <v>482</v>
      </c>
      <c r="B42" s="258" t="s">
        <v>483</v>
      </c>
      <c r="C42" s="255">
        <v>44846</v>
      </c>
      <c r="D42" s="255">
        <v>45056</v>
      </c>
      <c r="E42" s="255">
        <v>44846</v>
      </c>
      <c r="F42" s="255">
        <v>45290</v>
      </c>
      <c r="G42" s="263">
        <v>1</v>
      </c>
      <c r="H42" s="263" t="s">
        <v>542</v>
      </c>
      <c r="I42" s="257" t="s">
        <v>425</v>
      </c>
      <c r="J42" s="257" t="s">
        <v>425</v>
      </c>
    </row>
    <row r="43" spans="1:10" x14ac:dyDescent="0.25">
      <c r="A43" s="257" t="s">
        <v>484</v>
      </c>
      <c r="B43" s="258" t="s">
        <v>485</v>
      </c>
      <c r="C43" s="255" t="s">
        <v>425</v>
      </c>
      <c r="D43" s="255" t="s">
        <v>425</v>
      </c>
      <c r="E43" s="255" t="s">
        <v>425</v>
      </c>
      <c r="F43" s="255" t="s">
        <v>425</v>
      </c>
      <c r="G43" s="263" t="s">
        <v>425</v>
      </c>
      <c r="H43" s="263" t="s">
        <v>425</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45056</v>
      </c>
      <c r="D47" s="255">
        <v>45071</v>
      </c>
      <c r="E47" s="255">
        <v>45290</v>
      </c>
      <c r="F47" s="255">
        <v>45374</v>
      </c>
      <c r="G47" s="263">
        <v>1</v>
      </c>
      <c r="H47" s="263">
        <v>1</v>
      </c>
      <c r="I47" s="257" t="s">
        <v>425</v>
      </c>
      <c r="J47" s="257" t="s">
        <v>425</v>
      </c>
    </row>
    <row r="48" spans="1:10" x14ac:dyDescent="0.25">
      <c r="A48" s="252">
        <v>4</v>
      </c>
      <c r="B48" s="254" t="s">
        <v>494</v>
      </c>
      <c r="C48" s="255">
        <v>45071</v>
      </c>
      <c r="D48" s="255">
        <v>45078</v>
      </c>
      <c r="E48" s="255">
        <v>45374</v>
      </c>
      <c r="F48" s="255">
        <v>45384</v>
      </c>
      <c r="G48" s="261">
        <v>1</v>
      </c>
      <c r="H48" s="261">
        <v>1</v>
      </c>
      <c r="I48" s="252" t="s">
        <v>425</v>
      </c>
      <c r="J48" s="252" t="s">
        <v>425</v>
      </c>
    </row>
    <row r="49" spans="1:10" x14ac:dyDescent="0.25">
      <c r="A49" s="257" t="s">
        <v>495</v>
      </c>
      <c r="B49" s="258" t="s">
        <v>496</v>
      </c>
      <c r="C49" s="255" t="s">
        <v>425</v>
      </c>
      <c r="D49" s="255" t="s">
        <v>425</v>
      </c>
      <c r="E49" s="255" t="s">
        <v>425</v>
      </c>
      <c r="F49" s="255">
        <v>45384</v>
      </c>
      <c r="G49" s="263" t="s">
        <v>542</v>
      </c>
      <c r="H49" s="263" t="s">
        <v>542</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45071</v>
      </c>
      <c r="D53" s="255">
        <v>45078</v>
      </c>
      <c r="E53" s="255">
        <v>45374</v>
      </c>
      <c r="F53" s="255">
        <v>45384</v>
      </c>
      <c r="G53" s="263">
        <v>1</v>
      </c>
      <c r="H53" s="263">
        <v>1</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2025-02-13T08:55:59Z</dcterms:modified>
</cp:coreProperties>
</file>