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0075065D-9CEA-48D7-A139-70D789DEB1DC}"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F38" i="15" l="1"/>
  <c r="E38" i="15"/>
  <c r="AE34" i="15" l="1"/>
  <c r="F35" i="15"/>
  <c r="E35" i="15"/>
  <c r="E36" i="15"/>
  <c r="F36" i="15"/>
  <c r="F37" i="15"/>
  <c r="E37" i="15"/>
  <c r="F34" i="15" l="1"/>
  <c r="E34" i="15"/>
  <c r="O26" i="5" l="1"/>
  <c r="C26" i="5"/>
  <c r="B26" i="5"/>
  <c r="B69" i="22" l="1"/>
  <c r="B68" i="22"/>
  <c r="AE31" i="5"/>
  <c r="BD35" i="5"/>
  <c r="BD36" i="5"/>
  <c r="AE40" i="5"/>
  <c r="BD29" i="5"/>
  <c r="AE36" i="5"/>
  <c r="AE34" i="5"/>
  <c r="AE28" i="5"/>
  <c r="AE32" i="5"/>
  <c r="BD38" i="5"/>
  <c r="AE29" i="5"/>
  <c r="BD34" i="5"/>
  <c r="AE37" i="5"/>
  <c r="BD27" i="5"/>
  <c r="BD32" i="5"/>
  <c r="BD30" i="5"/>
  <c r="BD33" i="5"/>
  <c r="AE41" i="5"/>
  <c r="AE39" i="5"/>
  <c r="AE30" i="5"/>
  <c r="AE33" i="5"/>
  <c r="AE27" i="5" l="1"/>
  <c r="I35" i="5"/>
  <c r="J35" i="5"/>
  <c r="K35" i="5"/>
  <c r="H35" i="5"/>
  <c r="L35" i="5"/>
  <c r="C35" i="5"/>
  <c r="E35" i="5"/>
  <c r="B35" i="5"/>
  <c r="G35" i="5"/>
  <c r="F35" i="5"/>
  <c r="D35" i="5"/>
  <c r="B28" i="5"/>
  <c r="H28" i="5"/>
  <c r="F28" i="5"/>
  <c r="K28" i="5"/>
  <c r="G28" i="5"/>
  <c r="L28" i="5"/>
  <c r="E28" i="5"/>
  <c r="J28" i="5"/>
  <c r="C28" i="5"/>
  <c r="D28" i="5"/>
  <c r="I28" i="5"/>
  <c r="J34" i="5"/>
  <c r="C34" i="5"/>
  <c r="K34" i="5"/>
  <c r="L34" i="5"/>
  <c r="G34" i="5"/>
  <c r="E34" i="5"/>
  <c r="B34" i="5"/>
  <c r="F34" i="5"/>
  <c r="I34" i="5"/>
  <c r="H34" i="5"/>
  <c r="D34" i="5"/>
  <c r="L30" i="5"/>
  <c r="H30" i="5"/>
  <c r="J30" i="5"/>
  <c r="D30" i="5"/>
  <c r="K30" i="5"/>
  <c r="B30" i="5"/>
  <c r="F30" i="5"/>
  <c r="C30" i="5"/>
  <c r="G30" i="5"/>
  <c r="E30" i="5"/>
  <c r="I30" i="5"/>
  <c r="B33" i="22"/>
  <c r="B58" i="22"/>
  <c r="B36" i="22"/>
  <c r="B61" i="22"/>
  <c r="B60" i="22"/>
  <c r="B35" i="22"/>
  <c r="BD37" i="5"/>
  <c r="B65" i="22"/>
  <c r="B40" i="22"/>
  <c r="B62" i="22"/>
  <c r="B63" i="22" s="1"/>
  <c r="B64" i="22"/>
  <c r="B37" i="22"/>
  <c r="B38" i="22" s="1"/>
  <c r="B39" i="22"/>
  <c r="BD40" i="5"/>
  <c r="K29" i="5"/>
  <c r="E29" i="5"/>
  <c r="J29" i="5"/>
  <c r="B29" i="5"/>
  <c r="H29" i="5"/>
  <c r="C29" i="5"/>
  <c r="G29" i="5"/>
  <c r="D29" i="5"/>
  <c r="I29" i="5"/>
  <c r="L29" i="5"/>
  <c r="F29" i="5"/>
  <c r="B56" i="22"/>
  <c r="B53" i="22"/>
  <c r="B54" i="22" s="1"/>
  <c r="B55" i="22"/>
  <c r="BD41" i="5"/>
  <c r="AE35" i="5"/>
  <c r="B47" i="22"/>
  <c r="B45" i="22"/>
  <c r="B46" i="22" s="1"/>
  <c r="B73" i="22"/>
  <c r="B72" i="22"/>
  <c r="B70" i="22"/>
  <c r="B71" i="22" s="1"/>
  <c r="B48" i="22"/>
  <c r="E36" i="5"/>
  <c r="H36" i="5"/>
  <c r="B36" i="5"/>
  <c r="C36" i="5"/>
  <c r="G36" i="5"/>
  <c r="I36" i="5"/>
  <c r="L36" i="5"/>
  <c r="J36" i="5"/>
  <c r="K36" i="5"/>
  <c r="D36" i="5"/>
  <c r="F36" i="5"/>
  <c r="AE38" i="5"/>
  <c r="B76" i="22"/>
  <c r="B82" i="22"/>
  <c r="B52" i="22"/>
  <c r="B81" i="22"/>
  <c r="B51" i="22"/>
  <c r="B77" i="22"/>
  <c r="B74" i="22"/>
  <c r="B75" i="22" s="1"/>
  <c r="B49" i="22"/>
  <c r="B50" i="22" s="1"/>
  <c r="B79" i="22"/>
  <c r="H38" i="5"/>
  <c r="B38" i="5"/>
  <c r="K38" i="5"/>
  <c r="D38" i="5"/>
  <c r="I38" i="5"/>
  <c r="F38" i="5"/>
  <c r="L38" i="5"/>
  <c r="G38" i="5"/>
  <c r="E38" i="5"/>
  <c r="J38" i="5"/>
  <c r="C38" i="5"/>
  <c r="B33" i="5"/>
  <c r="D33" i="5"/>
  <c r="E33" i="5"/>
  <c r="C33" i="5"/>
  <c r="I33" i="5"/>
  <c r="G33" i="5"/>
  <c r="J33" i="5"/>
  <c r="K33" i="5"/>
  <c r="L33" i="5"/>
  <c r="H33" i="5"/>
  <c r="F33" i="5"/>
  <c r="L27" i="5"/>
  <c r="H27" i="5"/>
  <c r="C27" i="5"/>
  <c r="I27" i="5"/>
  <c r="E27" i="5"/>
  <c r="F27" i="5"/>
  <c r="K27" i="5"/>
  <c r="G27" i="5"/>
  <c r="J27" i="5"/>
  <c r="B27" i="5"/>
  <c r="D27" i="5"/>
  <c r="J39" i="5"/>
  <c r="E39" i="5"/>
  <c r="K39" i="5"/>
  <c r="I39" i="5"/>
  <c r="B39" i="5"/>
  <c r="C39" i="5"/>
  <c r="H39" i="5"/>
  <c r="F39" i="5"/>
  <c r="L39" i="5"/>
  <c r="D39" i="5"/>
  <c r="G39" i="5"/>
  <c r="G31" i="5"/>
  <c r="C31" i="5"/>
  <c r="K31" i="5"/>
  <c r="E31" i="5"/>
  <c r="I31" i="5"/>
  <c r="F31" i="5"/>
  <c r="H31" i="5"/>
  <c r="D31" i="5"/>
  <c r="J31" i="5"/>
  <c r="L31" i="5"/>
  <c r="B31" i="5"/>
  <c r="BD39" i="5"/>
  <c r="F32" i="5"/>
  <c r="I32" i="5"/>
  <c r="G32" i="5"/>
  <c r="E32" i="5"/>
  <c r="H32" i="5"/>
  <c r="D32" i="5"/>
  <c r="J32" i="5"/>
  <c r="C32" i="5"/>
  <c r="K32" i="5"/>
  <c r="B32" i="5"/>
  <c r="L32" i="5"/>
  <c r="L37" i="5"/>
  <c r="K37" i="5"/>
  <c r="E37" i="5"/>
  <c r="I37" i="5"/>
  <c r="F37" i="5"/>
  <c r="D37" i="5"/>
  <c r="C37" i="5"/>
  <c r="G37" i="5"/>
  <c r="H37" i="5"/>
  <c r="B37" i="5"/>
  <c r="J37" i="5"/>
  <c r="F41" i="5"/>
  <c r="L41" i="5"/>
  <c r="B41" i="5"/>
  <c r="D41" i="5"/>
  <c r="G41" i="5"/>
  <c r="H41" i="5"/>
  <c r="J41" i="5"/>
  <c r="E41" i="5"/>
  <c r="C41" i="5"/>
  <c r="K41" i="5"/>
  <c r="I41" i="5"/>
  <c r="H40" i="5"/>
  <c r="L40" i="5"/>
  <c r="K40" i="5"/>
  <c r="C40" i="5"/>
  <c r="G40" i="5"/>
  <c r="E40" i="5"/>
  <c r="D40" i="5"/>
  <c r="F40" i="5"/>
  <c r="B40" i="5"/>
  <c r="I40" i="5"/>
  <c r="J40" i="5"/>
  <c r="B44" i="22"/>
  <c r="B43" i="22"/>
  <c r="B41" i="22"/>
  <c r="B42" i="22" s="1"/>
  <c r="B66" i="22"/>
  <c r="B67" i="22" s="1"/>
  <c r="BD31" i="5"/>
  <c r="BD28" i="5"/>
  <c r="B59" i="22" l="1"/>
  <c r="B57" i="22"/>
  <c r="B32" i="22"/>
  <c r="B34" i="22"/>
  <c r="B78" i="22"/>
  <c r="B80" i="22"/>
  <c r="AE43" i="5" l="1"/>
  <c r="BD72" i="5"/>
  <c r="AE66" i="5"/>
  <c r="AE54" i="5"/>
  <c r="AE51" i="5"/>
  <c r="AE48" i="5"/>
  <c r="AE47" i="5"/>
  <c r="AE52" i="5"/>
  <c r="BD74" i="5"/>
  <c r="AE59" i="5"/>
  <c r="AE55" i="5"/>
  <c r="AE78" i="5"/>
  <c r="AE68" i="5"/>
  <c r="AE50" i="5"/>
  <c r="AE85" i="5"/>
  <c r="AE70" i="5"/>
  <c r="AE84" i="5"/>
  <c r="BD75" i="5"/>
  <c r="AE73" i="5"/>
  <c r="BD62" i="5"/>
  <c r="AE79" i="5"/>
  <c r="BD42" i="5"/>
  <c r="AE65" i="5"/>
  <c r="AE60" i="5"/>
  <c r="BD53" i="5"/>
  <c r="AE63" i="5"/>
  <c r="BD80" i="5"/>
  <c r="AE86" i="5"/>
  <c r="AE45" i="5"/>
  <c r="AE57" i="5"/>
  <c r="BD81" i="5"/>
  <c r="BD57" i="5"/>
  <c r="BD55" i="5"/>
  <c r="AE76" i="5"/>
  <c r="BD73" i="5"/>
  <c r="AE46" i="5"/>
  <c r="BD70" i="5"/>
  <c r="BD50" i="5"/>
  <c r="BD54" i="5"/>
  <c r="AE83" i="5"/>
  <c r="BD84" i="5" l="1"/>
  <c r="BD79" i="5"/>
  <c r="H68" i="5"/>
  <c r="C68" i="5"/>
  <c r="L68" i="5"/>
  <c r="G68" i="5"/>
  <c r="F68" i="5"/>
  <c r="B68" i="5"/>
  <c r="E68" i="5"/>
  <c r="D68" i="5"/>
  <c r="K68" i="5"/>
  <c r="J68" i="5"/>
  <c r="I68" i="5"/>
  <c r="BD67" i="5"/>
  <c r="B86" i="22"/>
  <c r="B103" i="22" s="1"/>
  <c r="B104" i="22" s="1"/>
  <c r="B105" i="22" s="1"/>
  <c r="B87" i="22"/>
  <c r="B85" i="22"/>
  <c r="AE75" i="5"/>
  <c r="BD61" i="5"/>
  <c r="I67" i="5"/>
  <c r="B67" i="5"/>
  <c r="J67" i="5"/>
  <c r="D67" i="5"/>
  <c r="C67" i="5"/>
  <c r="L67" i="5"/>
  <c r="K67" i="5"/>
  <c r="H67" i="5"/>
  <c r="E67" i="5"/>
  <c r="F67" i="5"/>
  <c r="G67" i="5"/>
  <c r="BD64" i="5"/>
  <c r="AE67" i="5"/>
  <c r="F79" i="5"/>
  <c r="H79" i="5"/>
  <c r="D79" i="5"/>
  <c r="E79" i="5"/>
  <c r="I79" i="5"/>
  <c r="L79" i="5"/>
  <c r="G79" i="5"/>
  <c r="B79" i="5"/>
  <c r="K79" i="5"/>
  <c r="J79" i="5"/>
  <c r="C79" i="5"/>
  <c r="BD46" i="5"/>
  <c r="BD44" i="5"/>
  <c r="C70" i="5"/>
  <c r="H70" i="5"/>
  <c r="I70" i="5"/>
  <c r="F70" i="5"/>
  <c r="D70" i="5"/>
  <c r="B70" i="5"/>
  <c r="G70" i="5"/>
  <c r="J70" i="5"/>
  <c r="E70" i="5"/>
  <c r="K70" i="5"/>
  <c r="L70" i="5"/>
  <c r="J53" i="5"/>
  <c r="C53" i="5"/>
  <c r="H53" i="5"/>
  <c r="I53" i="5"/>
  <c r="B53" i="5"/>
  <c r="E53" i="5"/>
  <c r="G53" i="5"/>
  <c r="K53" i="5"/>
  <c r="F53" i="5"/>
  <c r="L53" i="5"/>
  <c r="D53" i="5"/>
  <c r="AE69" i="5"/>
  <c r="BD49" i="5"/>
  <c r="H71" i="5"/>
  <c r="G71" i="5"/>
  <c r="I71" i="5"/>
  <c r="L71" i="5"/>
  <c r="E71" i="5"/>
  <c r="F71" i="5"/>
  <c r="B71" i="5"/>
  <c r="C71" i="5"/>
  <c r="D71" i="5"/>
  <c r="K71" i="5"/>
  <c r="J71" i="5"/>
  <c r="AE80" i="5"/>
  <c r="H45" i="5"/>
  <c r="C45" i="5"/>
  <c r="E45" i="5"/>
  <c r="K45" i="5"/>
  <c r="J45" i="5"/>
  <c r="L45" i="5"/>
  <c r="G45" i="5"/>
  <c r="B45" i="5"/>
  <c r="I45" i="5"/>
  <c r="F45" i="5"/>
  <c r="D45" i="5"/>
  <c r="J48" i="5"/>
  <c r="F48" i="5"/>
  <c r="I48" i="5"/>
  <c r="L48" i="5"/>
  <c r="H48" i="5"/>
  <c r="K48" i="5"/>
  <c r="G48" i="5"/>
  <c r="D48" i="5"/>
  <c r="E48" i="5"/>
  <c r="C48" i="5"/>
  <c r="B48" i="5"/>
  <c r="H58" i="5"/>
  <c r="L58" i="5"/>
  <c r="F58" i="5"/>
  <c r="E58" i="5"/>
  <c r="D58" i="5"/>
  <c r="K58" i="5"/>
  <c r="B58" i="5"/>
  <c r="J58" i="5"/>
  <c r="G58" i="5"/>
  <c r="I58" i="5"/>
  <c r="C58" i="5"/>
  <c r="G63" i="5"/>
  <c r="K63" i="5"/>
  <c r="E63" i="5"/>
  <c r="F63" i="5"/>
  <c r="J63" i="5"/>
  <c r="L63" i="5"/>
  <c r="D63" i="5"/>
  <c r="I63" i="5"/>
  <c r="C63" i="5"/>
  <c r="H63" i="5"/>
  <c r="B63" i="5"/>
  <c r="BD48" i="5"/>
  <c r="AE42" i="5"/>
  <c r="AD26" i="5"/>
  <c r="B30" i="22" s="1"/>
  <c r="L74" i="5"/>
  <c r="F74" i="5"/>
  <c r="B74" i="5"/>
  <c r="E74" i="5"/>
  <c r="J74" i="5"/>
  <c r="G74" i="5"/>
  <c r="C74" i="5"/>
  <c r="I74" i="5"/>
  <c r="K74" i="5"/>
  <c r="H74" i="5"/>
  <c r="D74" i="5"/>
  <c r="E44" i="5"/>
  <c r="K44" i="5"/>
  <c r="L44" i="5"/>
  <c r="I44" i="5"/>
  <c r="C44" i="5"/>
  <c r="D44" i="5"/>
  <c r="H44" i="5"/>
  <c r="J44" i="5"/>
  <c r="G44" i="5"/>
  <c r="B44" i="5"/>
  <c r="F44" i="5"/>
  <c r="J66" i="5"/>
  <c r="C66" i="5"/>
  <c r="D66" i="5"/>
  <c r="G66" i="5"/>
  <c r="L66" i="5"/>
  <c r="H66" i="5"/>
  <c r="F66" i="5"/>
  <c r="B66" i="5"/>
  <c r="E66" i="5"/>
  <c r="K66" i="5"/>
  <c r="I66" i="5"/>
  <c r="F62" i="5"/>
  <c r="L62" i="5"/>
  <c r="J62" i="5"/>
  <c r="I62" i="5"/>
  <c r="K62" i="5"/>
  <c r="G62" i="5"/>
  <c r="E62" i="5"/>
  <c r="C62" i="5"/>
  <c r="D62" i="5"/>
  <c r="B62" i="5"/>
  <c r="H62" i="5"/>
  <c r="BD82" i="5"/>
  <c r="H77" i="5"/>
  <c r="B77" i="5"/>
  <c r="J77" i="5"/>
  <c r="F77" i="5"/>
  <c r="L77" i="5"/>
  <c r="G77" i="5"/>
  <c r="E77" i="5"/>
  <c r="C77" i="5"/>
  <c r="K77" i="5"/>
  <c r="I77" i="5"/>
  <c r="D77" i="5"/>
  <c r="BD56" i="5"/>
  <c r="BD60" i="5"/>
  <c r="BD52" i="5"/>
  <c r="AB26" i="5"/>
  <c r="B29" i="22" s="1"/>
  <c r="D85" i="5"/>
  <c r="L85" i="5"/>
  <c r="K85" i="5"/>
  <c r="G85" i="5"/>
  <c r="H85" i="5"/>
  <c r="J85" i="5"/>
  <c r="E85" i="5"/>
  <c r="I85" i="5"/>
  <c r="C85" i="5"/>
  <c r="B85" i="5"/>
  <c r="F85" i="5"/>
  <c r="I43" i="5"/>
  <c r="H43" i="5"/>
  <c r="B43" i="5"/>
  <c r="C43" i="5"/>
  <c r="D43" i="5"/>
  <c r="E43" i="5"/>
  <c r="K43" i="5"/>
  <c r="F43" i="5"/>
  <c r="G43" i="5"/>
  <c r="J43" i="5"/>
  <c r="L43" i="5"/>
  <c r="J76" i="5"/>
  <c r="B76" i="5"/>
  <c r="G76" i="5"/>
  <c r="K76" i="5"/>
  <c r="H76" i="5"/>
  <c r="C76" i="5"/>
  <c r="D76" i="5"/>
  <c r="I76" i="5"/>
  <c r="L76" i="5"/>
  <c r="F76" i="5"/>
  <c r="E76" i="5"/>
  <c r="L46" i="5"/>
  <c r="B46" i="5"/>
  <c r="D46" i="5"/>
  <c r="H46" i="5"/>
  <c r="J46" i="5"/>
  <c r="E46" i="5"/>
  <c r="C46" i="5"/>
  <c r="F46" i="5"/>
  <c r="K46" i="5"/>
  <c r="G46" i="5"/>
  <c r="I46" i="5"/>
  <c r="AX26" i="5"/>
  <c r="BD58" i="5"/>
  <c r="AE81" i="5"/>
  <c r="B42" i="5"/>
  <c r="H42" i="5"/>
  <c r="K42" i="5"/>
  <c r="I42" i="5"/>
  <c r="D42" i="5"/>
  <c r="F42" i="5"/>
  <c r="L42" i="5"/>
  <c r="E42" i="5"/>
  <c r="J42" i="5"/>
  <c r="G42" i="5"/>
  <c r="C42" i="5"/>
  <c r="L65" i="5"/>
  <c r="H65" i="5"/>
  <c r="I65" i="5"/>
  <c r="D65" i="5"/>
  <c r="G65" i="5"/>
  <c r="K65" i="5"/>
  <c r="C65" i="5"/>
  <c r="F65" i="5"/>
  <c r="J65" i="5"/>
  <c r="B65" i="5"/>
  <c r="E65" i="5"/>
  <c r="BD85" i="5"/>
  <c r="G57" i="5"/>
  <c r="C57" i="5"/>
  <c r="I57" i="5"/>
  <c r="K57" i="5"/>
  <c r="E57" i="5"/>
  <c r="J57" i="5"/>
  <c r="L57" i="5"/>
  <c r="H57" i="5"/>
  <c r="F57" i="5"/>
  <c r="D57" i="5"/>
  <c r="B57" i="5"/>
  <c r="BD86" i="5"/>
  <c r="AE56" i="5"/>
  <c r="J60" i="5"/>
  <c r="L60" i="5"/>
  <c r="D60" i="5"/>
  <c r="G60" i="5"/>
  <c r="E60" i="5"/>
  <c r="H60" i="5"/>
  <c r="C60" i="5"/>
  <c r="B60" i="5"/>
  <c r="K60" i="5"/>
  <c r="F60" i="5"/>
  <c r="I60" i="5"/>
  <c r="BD59" i="5"/>
  <c r="BD83" i="5"/>
  <c r="F81" i="5"/>
  <c r="L81" i="5"/>
  <c r="E81" i="5"/>
  <c r="C81" i="5"/>
  <c r="J81" i="5"/>
  <c r="H81" i="5"/>
  <c r="K81" i="5"/>
  <c r="D81" i="5"/>
  <c r="I81" i="5"/>
  <c r="B81" i="5"/>
  <c r="G81" i="5"/>
  <c r="BD76" i="5"/>
  <c r="AE62" i="5"/>
  <c r="F61" i="5"/>
  <c r="J61" i="5"/>
  <c r="H61" i="5"/>
  <c r="L61" i="5"/>
  <c r="B61" i="5"/>
  <c r="E61" i="5"/>
  <c r="C61" i="5"/>
  <c r="I61" i="5"/>
  <c r="K61" i="5"/>
  <c r="G61" i="5"/>
  <c r="D61" i="5"/>
  <c r="E69" i="5"/>
  <c r="K69" i="5"/>
  <c r="G69" i="5"/>
  <c r="D69" i="5"/>
  <c r="L69" i="5"/>
  <c r="B69" i="5"/>
  <c r="J69" i="5"/>
  <c r="F69" i="5"/>
  <c r="C69" i="5"/>
  <c r="I69" i="5"/>
  <c r="H69" i="5"/>
  <c r="BD51" i="5"/>
  <c r="BD68" i="5"/>
  <c r="K55" i="5"/>
  <c r="I55" i="5"/>
  <c r="J55" i="5"/>
  <c r="C55" i="5"/>
  <c r="D55" i="5"/>
  <c r="G55" i="5"/>
  <c r="H55" i="5"/>
  <c r="E55" i="5"/>
  <c r="L55" i="5"/>
  <c r="F55" i="5"/>
  <c r="B55" i="5"/>
  <c r="J54" i="5"/>
  <c r="B54" i="5"/>
  <c r="D54" i="5"/>
  <c r="K54" i="5"/>
  <c r="E54" i="5"/>
  <c r="F54" i="5"/>
  <c r="I54" i="5"/>
  <c r="H54" i="5"/>
  <c r="L54" i="5"/>
  <c r="C54" i="5"/>
  <c r="G54" i="5"/>
  <c r="J51" i="5"/>
  <c r="K51" i="5"/>
  <c r="E51" i="5"/>
  <c r="B51" i="5"/>
  <c r="F51" i="5"/>
  <c r="C51" i="5"/>
  <c r="I51" i="5"/>
  <c r="H51" i="5"/>
  <c r="L51" i="5"/>
  <c r="D51" i="5"/>
  <c r="G51" i="5"/>
  <c r="L64" i="5"/>
  <c r="H64" i="5"/>
  <c r="I64" i="5"/>
  <c r="C64" i="5"/>
  <c r="F64" i="5"/>
  <c r="G64" i="5"/>
  <c r="D64" i="5"/>
  <c r="E64" i="5"/>
  <c r="B64" i="5"/>
  <c r="K64" i="5"/>
  <c r="J64" i="5"/>
  <c r="AE71" i="5"/>
  <c r="AE49" i="5"/>
  <c r="E50" i="5"/>
  <c r="D50" i="5"/>
  <c r="L50" i="5"/>
  <c r="J50" i="5"/>
  <c r="B50" i="5"/>
  <c r="F50" i="5"/>
  <c r="H50" i="5"/>
  <c r="G50" i="5"/>
  <c r="K50" i="5"/>
  <c r="C50" i="5"/>
  <c r="I50" i="5"/>
  <c r="G84" i="5"/>
  <c r="H84" i="5"/>
  <c r="D84" i="5"/>
  <c r="L84" i="5"/>
  <c r="F84" i="5"/>
  <c r="I84" i="5"/>
  <c r="C84" i="5"/>
  <c r="K84" i="5"/>
  <c r="J84" i="5"/>
  <c r="E84" i="5"/>
  <c r="B84" i="5"/>
  <c r="D72" i="5"/>
  <c r="L72" i="5"/>
  <c r="K72" i="5"/>
  <c r="E72" i="5"/>
  <c r="H72" i="5"/>
  <c r="I72" i="5"/>
  <c r="B72" i="5"/>
  <c r="G72" i="5"/>
  <c r="C72" i="5"/>
  <c r="F72" i="5"/>
  <c r="J72" i="5"/>
  <c r="BD43" i="5"/>
  <c r="AE61" i="5"/>
  <c r="I75" i="5"/>
  <c r="L75" i="5"/>
  <c r="D75" i="5"/>
  <c r="E75" i="5"/>
  <c r="G75" i="5"/>
  <c r="C75" i="5"/>
  <c r="B75" i="5"/>
  <c r="H75" i="5"/>
  <c r="F75" i="5"/>
  <c r="K75" i="5"/>
  <c r="J75" i="5"/>
  <c r="BD63" i="5"/>
  <c r="BD78" i="5"/>
  <c r="BD69" i="5"/>
  <c r="AE82" i="5"/>
  <c r="BD77" i="5"/>
  <c r="F80" i="5"/>
  <c r="L80" i="5"/>
  <c r="K80" i="5"/>
  <c r="I80" i="5"/>
  <c r="G80" i="5"/>
  <c r="J80" i="5"/>
  <c r="E80" i="5"/>
  <c r="C80" i="5"/>
  <c r="H80" i="5"/>
  <c r="B80" i="5"/>
  <c r="D80" i="5"/>
  <c r="BD71" i="5"/>
  <c r="AE72" i="5"/>
  <c r="BD66" i="5"/>
  <c r="J82" i="5"/>
  <c r="F82" i="5"/>
  <c r="K82" i="5"/>
  <c r="C82" i="5"/>
  <c r="E82" i="5"/>
  <c r="I82" i="5"/>
  <c r="H82" i="5"/>
  <c r="D82" i="5"/>
  <c r="B82" i="5"/>
  <c r="L82" i="5"/>
  <c r="G82" i="5"/>
  <c r="R26" i="5"/>
  <c r="K83" i="5"/>
  <c r="E83" i="5"/>
  <c r="G83" i="5"/>
  <c r="C83" i="5"/>
  <c r="B83" i="5"/>
  <c r="F83" i="5"/>
  <c r="D83" i="5"/>
  <c r="I83" i="5"/>
  <c r="L83" i="5"/>
  <c r="J83" i="5"/>
  <c r="H83" i="5"/>
  <c r="AE44" i="5"/>
  <c r="BD47" i="5"/>
  <c r="E52" i="5"/>
  <c r="J52" i="5"/>
  <c r="K52" i="5"/>
  <c r="C52" i="5"/>
  <c r="D52" i="5"/>
  <c r="I52" i="5"/>
  <c r="L52" i="5"/>
  <c r="B52" i="5"/>
  <c r="G52" i="5"/>
  <c r="F52" i="5"/>
  <c r="H52" i="5"/>
  <c r="AY26" i="5"/>
  <c r="D56" i="5"/>
  <c r="B56" i="5"/>
  <c r="J56" i="5"/>
  <c r="C56" i="5"/>
  <c r="F56" i="5"/>
  <c r="I56" i="5"/>
  <c r="G56" i="5"/>
  <c r="L56" i="5"/>
  <c r="E56" i="5"/>
  <c r="K56" i="5"/>
  <c r="H56" i="5"/>
  <c r="J47" i="5"/>
  <c r="B47" i="5"/>
  <c r="F47" i="5"/>
  <c r="D47" i="5"/>
  <c r="C47" i="5"/>
  <c r="L47" i="5"/>
  <c r="H47" i="5"/>
  <c r="K47" i="5"/>
  <c r="I47" i="5"/>
  <c r="G47" i="5"/>
  <c r="E47" i="5"/>
  <c r="AE64" i="5"/>
  <c r="AE74" i="5"/>
  <c r="AE58" i="5"/>
  <c r="P26" i="5"/>
  <c r="E86" i="5"/>
  <c r="D86" i="5"/>
  <c r="G86" i="5"/>
  <c r="H86" i="5"/>
  <c r="J86" i="5"/>
  <c r="B86" i="5"/>
  <c r="I86" i="5"/>
  <c r="F86" i="5"/>
  <c r="C86" i="5"/>
  <c r="K86" i="5"/>
  <c r="L86" i="5"/>
  <c r="H59" i="5"/>
  <c r="K59" i="5"/>
  <c r="B59" i="5"/>
  <c r="E59" i="5"/>
  <c r="G59" i="5"/>
  <c r="L59" i="5"/>
  <c r="C59" i="5"/>
  <c r="J59" i="5"/>
  <c r="I59" i="5"/>
  <c r="D59" i="5"/>
  <c r="F59" i="5"/>
  <c r="AE77" i="5"/>
  <c r="C78" i="5"/>
  <c r="F78" i="5"/>
  <c r="L78" i="5"/>
  <c r="D78" i="5"/>
  <c r="E78" i="5"/>
  <c r="B78" i="5"/>
  <c r="G78" i="5"/>
  <c r="H78" i="5"/>
  <c r="J78" i="5"/>
  <c r="K78" i="5"/>
  <c r="I78" i="5"/>
  <c r="AE53" i="5"/>
  <c r="F73" i="5"/>
  <c r="E73" i="5"/>
  <c r="L73" i="5"/>
  <c r="D73" i="5"/>
  <c r="J73" i="5"/>
  <c r="G73" i="5"/>
  <c r="H73" i="5"/>
  <c r="C73" i="5"/>
  <c r="I73" i="5"/>
  <c r="B73" i="5"/>
  <c r="K73" i="5"/>
  <c r="G49" i="5"/>
  <c r="H49" i="5"/>
  <c r="J49" i="5"/>
  <c r="F49" i="5"/>
  <c r="L49" i="5"/>
  <c r="I49" i="5"/>
  <c r="E49" i="5"/>
  <c r="D49" i="5"/>
  <c r="B49" i="5"/>
  <c r="K49" i="5"/>
  <c r="C49" i="5"/>
  <c r="BD45" i="5"/>
  <c r="B92" i="22" s="1"/>
  <c r="BD65" i="5"/>
  <c r="AE26" i="5" l="1"/>
  <c r="E12" i="14" l="1"/>
  <c r="A13" i="13"/>
  <c r="A12" i="16"/>
  <c r="A11" i="15"/>
  <c r="A12" i="22"/>
  <c r="A12" i="6"/>
  <c r="A12" i="19"/>
  <c r="A12" i="5"/>
  <c r="A11" i="12"/>
  <c r="A12" i="10"/>
  <c r="A11" i="17"/>
  <c r="R27" i="15" l="1"/>
  <c r="R24" i="15" s="1"/>
  <c r="AF62" i="15"/>
  <c r="W62" i="15"/>
  <c r="S62" i="15"/>
  <c r="AA62" i="15"/>
  <c r="N26" i="16"/>
  <c r="N33" i="16"/>
  <c r="N40" i="16"/>
  <c r="N45" i="16"/>
  <c r="N50" i="16"/>
  <c r="N36" i="16"/>
  <c r="N30" i="16"/>
  <c r="N41" i="16"/>
  <c r="N48" i="16"/>
  <c r="N53" i="16"/>
  <c r="N39" i="16"/>
  <c r="N47" i="16"/>
  <c r="N34" i="16"/>
  <c r="N49" i="16"/>
  <c r="N29" i="16"/>
  <c r="N35" i="16"/>
  <c r="N43" i="16"/>
  <c r="N52" i="16"/>
  <c r="N38" i="16"/>
  <c r="N27" i="16"/>
  <c r="N37" i="16"/>
  <c r="N54" i="16"/>
  <c r="N51" i="16"/>
  <c r="N42" i="16"/>
  <c r="N31" i="16"/>
  <c r="N46" i="16"/>
  <c r="N28" i="16"/>
  <c r="N25" i="16"/>
  <c r="N32" i="16"/>
  <c r="N44" i="16"/>
  <c r="F29" i="15" l="1"/>
  <c r="F30" i="15"/>
  <c r="F33" i="15"/>
  <c r="F31" i="15"/>
  <c r="AC62" i="15"/>
  <c r="K62" i="15"/>
  <c r="E62" i="15"/>
  <c r="O62" i="15"/>
  <c r="F62" i="15"/>
  <c r="V27" i="15"/>
  <c r="V24" i="15" s="1"/>
  <c r="AE27" i="15"/>
  <c r="AE24" i="15" s="1"/>
  <c r="Z27" i="15"/>
  <c r="Z24" i="15" s="1"/>
  <c r="D24" i="15"/>
  <c r="D34" i="15"/>
  <c r="B91" i="22" s="1"/>
  <c r="B90" i="22" s="1"/>
  <c r="N27" i="15" l="1"/>
  <c r="F28" i="15"/>
  <c r="G34" i="15"/>
  <c r="E33" i="15"/>
  <c r="AC33" i="15"/>
  <c r="E29" i="15" l="1"/>
  <c r="AC29" i="15"/>
  <c r="AC28" i="15"/>
  <c r="J27" i="15"/>
  <c r="E28" i="15"/>
  <c r="E31" i="15"/>
  <c r="AC31" i="15"/>
  <c r="E30" i="15"/>
  <c r="AC30" i="15"/>
  <c r="N24" i="15"/>
  <c r="F24" i="15" s="1"/>
  <c r="F27" i="15"/>
  <c r="E27" i="15" l="1"/>
  <c r="AC27" i="15"/>
  <c r="J24" i="15"/>
  <c r="E24" i="15" l="1"/>
  <c r="B89" i="22" s="1"/>
  <c r="AC24" i="15"/>
  <c r="C48" i="7" s="1"/>
</calcChain>
</file>

<file path=xl/sharedStrings.xml><?xml version="1.0" encoding="utf-8"?>
<sst xmlns="http://schemas.openxmlformats.org/spreadsheetml/2006/main" count="4526" uniqueCount="548">
  <si>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</si>
  <si>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</si>
  <si>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</si>
  <si>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</si>
  <si>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</si>
  <si>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</si>
  <si>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</si>
  <si>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</si>
  <si>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</si>
  <si>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</si>
  <si>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</si>
  <si>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</si>
  <si>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</si>
  <si>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</si>
  <si>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</si>
  <si>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</si>
  <si>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</si>
  <si>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</si>
  <si>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</si>
  <si>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</si>
  <si>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</si>
  <si>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</si>
  <si>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</si>
  <si>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</si>
  <si>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</si>
  <si>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</si>
  <si>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</si>
  <si>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</si>
  <si>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</si>
  <si>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</si>
  <si>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</si>
  <si>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</si>
  <si>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</si>
  <si>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</si>
  <si>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</si>
  <si>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</si>
  <si>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</si>
  <si>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</si>
  <si>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</si>
  <si>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</si>
  <si>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</si>
  <si>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</si>
  <si>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</si>
  <si>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</si>
  <si>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</si>
  <si>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</si>
  <si>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</si>
  <si>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</si>
  <si>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</si>
  <si>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</si>
  <si>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</si>
  <si>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</si>
  <si>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</si>
  <si>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</si>
  <si>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</si>
  <si>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</si>
  <si>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</si>
  <si>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</si>
  <si>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</si>
  <si>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</si>
  <si>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</si>
  <si>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</si>
  <si>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</si>
  <si>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</si>
  <si>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</si>
  <si>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</si>
  <si>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</si>
  <si>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</si>
  <si>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</si>
  <si>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</si>
  <si>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</si>
  <si>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</si>
  <si>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</si>
  <si>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</si>
  <si>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</si>
  <si>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</si>
  <si>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</si>
  <si>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</si>
  <si>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</si>
  <si>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</si>
  <si>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</si>
  <si>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</si>
  <si>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</si>
  <si>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</si>
  <si>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</si>
  <si>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</si>
  <si>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</si>
  <si>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</si>
  <si>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</si>
  <si>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</si>
  <si>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</si>
  <si>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</si>
  <si>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</si>
  <si>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</si>
  <si>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</si>
  <si>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</si>
  <si>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</si>
  <si>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</si>
  <si>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</si>
  <si>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</si>
  <si>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</si>
  <si>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</si>
  <si>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</si>
  <si>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</si>
  <si>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</si>
  <si>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</si>
  <si>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</si>
  <si>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</si>
  <si>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</si>
  <si>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</si>
  <si>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</si>
  <si>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</si>
  <si>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</si>
  <si>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</si>
  <si>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</si>
  <si>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</si>
  <si>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</si>
  <si>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</si>
  <si>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</si>
  <si>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</si>
  <si>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</si>
  <si>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</si>
  <si>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</si>
  <si>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</si>
  <si>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</si>
  <si>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</si>
  <si>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</si>
  <si>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</si>
  <si>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</si>
  <si>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</si>
  <si>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</si>
  <si>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</si>
  <si>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</si>
  <si>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</si>
  <si>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</si>
  <si>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</si>
  <si>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</si>
  <si>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</si>
  <si>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</si>
  <si>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</si>
  <si>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</si>
  <si>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</si>
  <si>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</si>
  <si>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</si>
  <si>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</si>
  <si>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</si>
  <si>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</si>
  <si>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</si>
  <si>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</si>
  <si>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</si>
  <si>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</si>
  <si>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</si>
  <si>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</si>
  <si>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</si>
  <si>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</si>
  <si>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</si>
  <si>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</si>
  <si>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</si>
  <si>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</si>
  <si>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</si>
  <si>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</si>
  <si>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</si>
  <si>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</si>
  <si>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</si>
  <si>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</si>
  <si>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</si>
  <si>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</si>
  <si>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</si>
  <si>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</si>
  <si>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</si>
  <si>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</si>
  <si>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</si>
  <si>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</si>
  <si>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</si>
  <si>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</si>
  <si>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</si>
  <si>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</si>
  <si>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</si>
  <si>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</si>
  <si>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</si>
  <si>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</si>
  <si>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</si>
  <si>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</si>
  <si>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</si>
  <si>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</si>
  <si>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</si>
  <si>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</si>
  <si>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</si>
  <si>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</si>
  <si>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</si>
  <si>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</si>
  <si>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</si>
  <si>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</si>
  <si>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</si>
  <si>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</si>
  <si>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</si>
  <si>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</si>
  <si>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</si>
  <si>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</si>
  <si>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</si>
  <si>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</si>
  <si>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</si>
  <si>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</si>
  <si>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</si>
  <si>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</si>
  <si>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</si>
  <si>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</si>
  <si>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</si>
  <si>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</si>
  <si>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</si>
  <si>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</si>
  <si>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</si>
  <si>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</si>
  <si>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</si>
  <si>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</si>
  <si>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</si>
  <si>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</si>
  <si>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</si>
  <si>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</si>
  <si>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</si>
  <si>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</si>
  <si>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</si>
  <si>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</si>
  <si>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</si>
  <si>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</si>
  <si>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</si>
  <si>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</si>
  <si>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</si>
  <si>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</si>
  <si>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</si>
  <si>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</si>
  <si>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</si>
  <si>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</si>
  <si>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</si>
  <si>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</si>
  <si>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</si>
  <si>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</si>
  <si>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</si>
  <si>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</si>
  <si>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</si>
  <si>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</si>
  <si>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</si>
  <si>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</si>
  <si>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</si>
  <si>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</si>
  <si>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</si>
  <si>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</si>
  <si>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</si>
  <si>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</si>
  <si>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</si>
  <si>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</si>
  <si>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</si>
  <si>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</si>
  <si>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</si>
  <si>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</si>
  <si>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</si>
  <si>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</si>
  <si>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</si>
  <si>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</si>
  <si>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</si>
  <si>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</si>
  <si>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</si>
  <si>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</si>
  <si>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</si>
  <si>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</si>
  <si>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</si>
  <si>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</si>
  <si>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</si>
  <si>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</si>
  <si>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</si>
  <si>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</si>
  <si>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</si>
  <si>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</si>
  <si>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</si>
  <si>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</si>
  <si>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</si>
  <si>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</si>
  <si>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</si>
  <si>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</si>
  <si>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</si>
  <si>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</si>
  <si>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</si>
  <si>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</si>
  <si>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</si>
  <si>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</si>
  <si>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</si>
  <si>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</si>
  <si>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</si>
  <si>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</si>
  <si>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</si>
  <si>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</si>
  <si>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</si>
  <si>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</si>
  <si>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</si>
  <si>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</si>
  <si>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</si>
  <si>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</si>
  <si>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</si>
  <si>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</si>
  <si>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</si>
  <si>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</si>
  <si>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</si>
  <si>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</si>
  <si>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</si>
  <si>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</si>
  <si>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</si>
  <si>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</si>
  <si>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</si>
  <si>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</si>
  <si>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</si>
  <si>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</si>
  <si>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</si>
  <si>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</si>
  <si>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</si>
  <si>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</si>
  <si>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</si>
  <si>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</si>
  <si>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</si>
  <si>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</si>
  <si>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</si>
  <si>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</si>
  <si>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</si>
  <si>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</si>
  <si>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</si>
  <si>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</si>
  <si>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</si>
  <si>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</si>
  <si>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</si>
  <si>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</si>
  <si>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</si>
  <si>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</si>
  <si>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</si>
  <si>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</si>
  <si>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</si>
  <si>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</si>
  <si>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</si>
  <si>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</si>
  <si>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</si>
  <si>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</si>
  <si>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</si>
  <si>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</si>
  <si>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</si>
  <si>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</si>
  <si>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</si>
  <si>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</si>
  <si>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</si>
  <si>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</si>
  <si>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</si>
  <si>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</si>
  <si>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</si>
  <si>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</si>
  <si>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</si>
  <si>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</si>
  <si>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</si>
  <si>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</si>
  <si>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</si>
  <si>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</si>
  <si>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</si>
  <si>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</si>
  <si>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</si>
  <si>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</si>
  <si>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</si>
  <si>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</si>
  <si>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</si>
  <si>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</si>
  <si>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</si>
  <si>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</si>
  <si>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</si>
  <si>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</si>
  <si>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</si>
  <si>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</si>
  <si>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</si>
  <si>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</si>
  <si>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</si>
  <si>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</si>
  <si>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</si>
  <si>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</si>
  <si>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</si>
  <si>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</si>
  <si>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</si>
  <si>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</si>
  <si>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</si>
  <si>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</si>
  <si>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</si>
  <si>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</si>
  <si>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</si>
  <si>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</si>
  <si>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</si>
  <si>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</si>
  <si>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</si>
  <si>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</si>
  <si>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</si>
  <si>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</si>
  <si>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</si>
  <si>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</si>
  <si>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</si>
  <si>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</si>
  <si>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</si>
  <si>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</si>
  <si>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</si>
  <si>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</si>
  <si>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</si>
  <si>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</si>
  <si>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</si>
  <si>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</si>
  <si>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</si>
  <si>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</si>
  <si>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</si>
  <si>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</si>
  <si>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</si>
  <si>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</si>
  <si>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</si>
  <si>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</si>
  <si>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</si>
  <si>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</si>
  <si>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</si>
  <si>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</si>
  <si>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</si>
  <si>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</si>
  <si>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</si>
  <si>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</si>
  <si>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</si>
  <si>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</si>
  <si>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</si>
  <si>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</si>
  <si>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</si>
  <si>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</si>
  <si>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</si>
  <si>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</si>
  <si>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</si>
  <si>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</si>
  <si>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</si>
  <si>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</si>
  <si>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</si>
  <si>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</si>
  <si>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</si>
  <si>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</si>
  <si>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</si>
  <si>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</si>
  <si>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</si>
  <si>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</si>
  <si>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</si>
  <si>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</si>
  <si>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</si>
  <si>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</si>
  <si>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</si>
  <si>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</si>
  <si>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</si>
  <si>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</si>
  <si>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</si>
  <si>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</si>
  <si>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</si>
  <si>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</si>
  <si>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</si>
  <si>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</si>
  <si>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</si>
  <si>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</si>
  <si>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</si>
  <si>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</si>
  <si>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</si>
  <si>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</si>
  <si>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</si>
  <si>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</si>
  <si>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</si>
  <si>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</si>
  <si>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</si>
  <si>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</si>
  <si>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</si>
  <si>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</si>
  <si>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</si>
  <si>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</si>
  <si>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</si>
  <si>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</si>
  <si>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</si>
  <si>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</si>
  <si>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</si>
  <si>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</si>
  <si>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</si>
  <si>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</si>
  <si>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</si>
  <si>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</si>
  <si>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</si>
  <si>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</si>
  <si>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</si>
  <si>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</si>
  <si>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</si>
  <si>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</si>
  <si>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</si>
  <si>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</si>
  <si>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</si>
  <si>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</si>
  <si>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</si>
  <si>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</si>
  <si>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</si>
  <si>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</si>
  <si>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</si>
  <si>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</si>
  <si>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</si>
  <si>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</si>
  <si>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</si>
  <si>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</si>
  <si>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</si>
  <si>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</si>
  <si>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t>
  </si>
  <si>
    <t>O_00.0100.000100</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</si>
  <si>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</si>
  <si>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</si>
  <si>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</si>
  <si>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</si>
  <si>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</si>
  <si>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</si>
  <si>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два года. Смещение сроков выполнения обязательств сетевой организации обусловлено отсутствием возможности установки системы учета электрической энергии в не построенной электроустановки заявителя (срок по ТП смещен по инициативе заявителя)</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</si>
  <si>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</si>
  <si>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</si>
  <si>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</si>
  <si>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Расчет по объектам-аналогам:
"Строительство (реконструкция) интеллектуальной системы учета электрической энергии (мощность) (ФЗ№522); "Реконструкция ИКУ в части замены приборов учета у потребителей в рамках исполнения ФЗ №522"</t>
  </si>
  <si>
    <t>см. комментарии ниже по этапам</t>
  </si>
  <si>
    <t>-</t>
  </si>
  <si>
    <t>г. Новосибирск</t>
  </si>
  <si>
    <t>не требуется</t>
  </si>
  <si>
    <t>не относится</t>
  </si>
  <si>
    <t>32,99 МВА</t>
  </si>
  <si>
    <t>768/7700082 от 07.06.2024</t>
  </si>
  <si>
    <t>769/7700083 от 07.06.2024</t>
  </si>
  <si>
    <t>фидер №11 секция Т-1 РУ-0,4 кВ ТП-4575 ООО «ДИСКУС плюс» (I СШ-10 кВ РП-4570 
ООО «ДИСКУС плюс»; яч. 18 ф. 11-236 ЗРУ-1-10 кВ ПС 220 кВ Восточная)</t>
  </si>
  <si>
    <t>фидер №12 секция Т-2 РУ-0,4 кВ ТП-4575 ООО «ДИСКУС плюс» (II СШ-10 кВ РП-4570 
ООО «ДИСКУС плюс»; яч. 10 ф. 11-232 ЗРУ-1-10 кВ ПС 220 кВ Восточная)</t>
  </si>
  <si>
    <t>фидер №16 секция Т-2 РУ-0,4 кВ ТП-4575 ООО «ДИСКУС плюс» (II СШ-10 кВ РП-4570 
ООО «ДИСКУС плюс»; яч. 10 ф. 11-232 ЗРУ-1-10 кВ ПС 220 кВ Восточная)</t>
  </si>
  <si>
    <t>секция Т-1 РУ-0,4 кВ ТП №175.1 ООО «ДИСКУС плюс» (1СШ РУ-10 кВ РП-4590                        ООО «ДИСКУС плюс»; яч. №23 ф. 10-623 ЗРУ-1-10 кВ ПС 220 кВ Восточная)</t>
  </si>
  <si>
    <t>секция Т-2 РУ-0,4 кВ ТП №175.1 ООО «ДИСКУС плюс» (2СШ РУ-10 кВ РП-4590 
ООО «ДИСКУС плюс»; яч. №35 ф. 10-620 ЗРУ-2-10 кВ ПС 220 кВ Восточная)</t>
  </si>
  <si>
    <t>секция Т-2 РУ-0,4 кВ №175.1 ООО «ДИСКУС плюс» (2СШ РУ-10 кВ 
РП-4590 ООО «ДИСКУС плюс»; яч. №35 ф. 10-620 ЗРУ-2-10 кВ ПС 220 кВ Восточная)</t>
  </si>
  <si>
    <t>1. Технологическое присоединение  энергопринимающих устройств Заявителей к сетям АО "Электромагистраль".</t>
  </si>
  <si>
    <t>Установка приборов учета 8 шт.</t>
  </si>
  <si>
    <t>ПС 220 кВ Восточная</t>
  </si>
  <si>
    <t>83,64 тыс. руб с НДС за 1 шт.</t>
  </si>
  <si>
    <t>Выделение этапов не предусмотрено</t>
  </si>
  <si>
    <t>1. Договоры технологического присоединения: 768/7700082 от 07.06.2024;769/7700083 от 07.06.2024</t>
  </si>
  <si>
    <t>П</t>
  </si>
  <si>
    <t>Сибирский Федеральный округ, Новосибирская область, г. Новосибирск</t>
  </si>
  <si>
    <t>II, I</t>
  </si>
  <si>
    <t xml:space="preserve">Сетевая организация выполняет:
1.1. Выполнение учёта электроэнергии в соответствии с «Основными положениями функционирования розничных рынков электрической энергии». Учёт электроэнергии выполнить на границе балансовой принадлежности объектов электросетевого хозяйства. При отсутствии технической возможности установки приборов учета на границах балансовой принадлежности, если иное не установлено соглашением сторон, учет выполнить в местах, максимально приближенных к границам балансовой принадлежности, в которых имеется техническая возможность их установки.
Для учета потребляемой электрической энергии подлежат использованию приборы учета класса точности, соответствующего требованиям правил предоставления доступа к минимальному набору функций интеллектуальных систем учета электрической энергии (мощности).
</t>
  </si>
  <si>
    <t>ДС №1 от 14.10.2024           ДС №2 от 25.02.2025</t>
  </si>
  <si>
    <t>Заключен</t>
  </si>
  <si>
    <t>Российская Федерация, Новосибирская область, городской округ город Новосибирск, город Новосибирск, ул. В. Высоцкого, з/у 46/1, на земельном участке с кадастровым номером 54:35:071570:5574</t>
  </si>
  <si>
    <t>проектируемые ЛЭП-0,4 кВ, «Здание школы по ул. В. Высоцкого, 46/1 в Октябрьском районе»</t>
  </si>
  <si>
    <t>ДС №1 от 21.11.2024           ДС №2 от 25.02.2025</t>
  </si>
  <si>
    <t>Российская Федерация, Новосибирская область, городской округ город Новосибирск, город Новосибирск, ул. Плющихинская, з/у 17, кадастровый номер земельного участка 54:35:072255:8176</t>
  </si>
  <si>
    <t>проектируемые ЛЭП-0,4 кВ, «Здание школы по ул. Плющихинской, 17 в Октябрьском районе»</t>
  </si>
  <si>
    <t xml:space="preserve">0,77007;0,454170602068221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</si>
</sst>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504</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503</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512</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513</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518</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519</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519</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519</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519</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519</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520</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519</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519</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519</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517</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519</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t="s">
        <v>547</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v>0.38265517337318777</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1.27</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521</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0.66909883131270842</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0.55758235942725709</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O_00.0100.000100</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445</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444</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0.55905540137680898</v>
      </c>
      <c r="D24" s="261">
        <f t="shared" ref="D24:G24" si="0">D25+D26+D27+D32+D33</f>
        <v>0.66909883131270842</v>
      </c>
      <c r="E24" s="262">
        <f>J24+N24+R24+V24+Z24+AE24</f>
        <v>0.66909883131270842</v>
      </c>
      <c r="F24" s="262">
        <f t="shared" ref="F24:F26" si="1">N24+R24+V24+Z24+AE24</f>
        <v>0.66909883131270842</v>
      </c>
      <c r="G24" s="253">
        <f t="shared" si="0"/>
        <v>0</v>
      </c>
      <c r="H24" s="253">
        <f>H25+H26+H27+H32+H33</f>
        <v>9.3175900229468145E-2</v>
      </c>
      <c r="I24" s="253" t="s">
        <v>424</v>
      </c>
      <c r="J24" s="261">
        <f>J25+J26+J27+J32+J33</f>
        <v>0</v>
      </c>
      <c r="K24" s="261" t="s">
        <v>424</v>
      </c>
      <c r="L24" s="253">
        <f>L25+L26+L27+L32+L33</f>
        <v>0.66909883131270842</v>
      </c>
      <c r="M24" s="253" t="s">
        <v>424</v>
      </c>
      <c r="N24" s="261">
        <f>N25+N26+N27+N32+N33</f>
        <v>0</v>
      </c>
      <c r="O24" s="261" t="s">
        <v>424</v>
      </c>
      <c r="P24" s="253">
        <f t="shared" ref="P24" si="2">P25+P26+P27+P32+P33</f>
        <v>0</v>
      </c>
      <c r="Q24" s="253" t="s">
        <v>424</v>
      </c>
      <c r="R24" s="261">
        <f>R25+R26+R27+R32+R33</f>
        <v>0.66909883131270842</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0.76227473154217651</v>
      </c>
      <c r="AC24" s="264">
        <f>J24+N24+R24+V24+Z24</f>
        <v>0.66909883131270842</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0.46587950114734084</v>
      </c>
      <c r="D27" s="261">
        <v>0.55758235942725709</v>
      </c>
      <c r="E27" s="264">
        <f>J27+N27+R27+V27+Z27+AE27</f>
        <v>0.55758235942725709</v>
      </c>
      <c r="F27" s="264">
        <f t="shared" ref="F27:F68" si="8">N27+R27+V27+Z27+AE27</f>
        <v>0.55758235942725709</v>
      </c>
      <c r="G27" s="253">
        <v>0</v>
      </c>
      <c r="H27" s="253">
        <f>SUM(H28:H31)</f>
        <v>0</v>
      </c>
      <c r="I27" s="253" t="s">
        <v>424</v>
      </c>
      <c r="J27" s="261">
        <f>SUM(J28:J31)</f>
        <v>0</v>
      </c>
      <c r="K27" s="261" t="s">
        <v>424</v>
      </c>
      <c r="L27" s="253">
        <f>SUM(L28:L31)</f>
        <v>0.66909883131270842</v>
      </c>
      <c r="M27" s="253" t="s">
        <v>424</v>
      </c>
      <c r="N27" s="261">
        <f>SUM(N28:N31)</f>
        <v>0</v>
      </c>
      <c r="O27" s="261" t="s">
        <v>424</v>
      </c>
      <c r="P27" s="253">
        <f>SUM(P28:P31)</f>
        <v>0</v>
      </c>
      <c r="Q27" s="253" t="s">
        <v>424</v>
      </c>
      <c r="R27" s="261">
        <f>SUM(R28:R31)</f>
        <v>0.55758235942725709</v>
      </c>
      <c r="S27" s="261" t="s">
        <v>424</v>
      </c>
      <c r="T27" s="253">
        <f>SUM(T28:T31)</f>
        <v>0</v>
      </c>
      <c r="U27" s="253" t="s">
        <v>424</v>
      </c>
      <c r="V27" s="261">
        <f>SUM(V28:V31)</f>
        <v>0</v>
      </c>
      <c r="W27" s="261" t="s">
        <v>424</v>
      </c>
      <c r="X27" s="253">
        <f>SUM(X28:X31)</f>
        <v>0</v>
      </c>
      <c r="Y27" s="253" t="s">
        <v>424</v>
      </c>
      <c r="Z27" s="261">
        <f>SUM(Z28:Z31)</f>
        <v>0</v>
      </c>
      <c r="AA27" s="261" t="s">
        <v>424</v>
      </c>
      <c r="AB27" s="254">
        <f t="shared" si="6"/>
        <v>0.66909883131270842</v>
      </c>
      <c r="AC27" s="264">
        <f t="shared" si="7"/>
        <v>0.55758235942725709</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3.6813547862865524E-2</v>
      </c>
      <c r="F28" s="264">
        <f t="shared" si="8"/>
        <v>3.6813547862865524E-2</v>
      </c>
      <c r="G28" s="254" t="s">
        <v>424</v>
      </c>
      <c r="H28" s="254">
        <v>0</v>
      </c>
      <c r="I28" s="255">
        <v>0</v>
      </c>
      <c r="J28" s="263">
        <v>0</v>
      </c>
      <c r="K28" s="265">
        <v>0</v>
      </c>
      <c r="L28" s="254">
        <v>4.4176257435438619E-2</v>
      </c>
      <c r="M28" s="255" t="s">
        <v>61</v>
      </c>
      <c r="N28" s="263">
        <v>0</v>
      </c>
      <c r="O28" s="265">
        <v>0</v>
      </c>
      <c r="P28" s="254">
        <v>0</v>
      </c>
      <c r="Q28" s="254">
        <v>0</v>
      </c>
      <c r="R28" s="263">
        <v>3.6813547862865524E-2</v>
      </c>
      <c r="S28" s="265" t="s">
        <v>61</v>
      </c>
      <c r="T28" s="254">
        <v>0</v>
      </c>
      <c r="U28" s="254">
        <v>0</v>
      </c>
      <c r="V28" s="263">
        <v>0</v>
      </c>
      <c r="W28" s="265">
        <v>0</v>
      </c>
      <c r="X28" s="254">
        <v>0</v>
      </c>
      <c r="Y28" s="254">
        <v>0</v>
      </c>
      <c r="Z28" s="263">
        <v>0</v>
      </c>
      <c r="AA28" s="265">
        <v>0</v>
      </c>
      <c r="AB28" s="254">
        <f t="shared" si="6"/>
        <v>4.4176257435438619E-2</v>
      </c>
      <c r="AC28" s="264">
        <f t="shared" si="7"/>
        <v>3.6813547862865524E-2</v>
      </c>
      <c r="AE28" s="274">
        <v>0</v>
      </c>
      <c r="AF28" s="274">
        <v>0</v>
      </c>
      <c r="AG28" s="278">
        <v>0</v>
      </c>
      <c r="AH28" s="278">
        <v>0</v>
      </c>
    </row>
    <row r="29" spans="1:34" ht="31.5" x14ac:dyDescent="0.25">
      <c r="A29" s="58" t="s">
        <v>426</v>
      </c>
      <c r="B29" s="42" t="s">
        <v>166</v>
      </c>
      <c r="C29" s="255" t="s">
        <v>424</v>
      </c>
      <c r="D29" s="265" t="s">
        <v>424</v>
      </c>
      <c r="E29" s="264">
        <f t="shared" si="9"/>
        <v>8.8348979886536352E-2</v>
      </c>
      <c r="F29" s="264">
        <f t="shared" si="8"/>
        <v>8.8348979886536352E-2</v>
      </c>
      <c r="G29" s="254" t="s">
        <v>424</v>
      </c>
      <c r="H29" s="254">
        <v>0</v>
      </c>
      <c r="I29" s="255">
        <v>0</v>
      </c>
      <c r="J29" s="263">
        <v>0</v>
      </c>
      <c r="K29" s="265">
        <v>0</v>
      </c>
      <c r="L29" s="254">
        <v>0.1060187758638436</v>
      </c>
      <c r="M29" s="255" t="s">
        <v>61</v>
      </c>
      <c r="N29" s="263">
        <v>0</v>
      </c>
      <c r="O29" s="265">
        <v>0</v>
      </c>
      <c r="P29" s="254">
        <v>0</v>
      </c>
      <c r="Q29" s="270">
        <v>0</v>
      </c>
      <c r="R29" s="263">
        <v>8.8348979886536352E-2</v>
      </c>
      <c r="S29" s="265" t="s">
        <v>61</v>
      </c>
      <c r="T29" s="254">
        <v>0</v>
      </c>
      <c r="U29" s="270">
        <v>0</v>
      </c>
      <c r="V29" s="263">
        <v>0</v>
      </c>
      <c r="W29" s="265">
        <v>0</v>
      </c>
      <c r="X29" s="254">
        <v>0</v>
      </c>
      <c r="Y29" s="270">
        <v>0</v>
      </c>
      <c r="Z29" s="263">
        <v>0</v>
      </c>
      <c r="AA29" s="265">
        <v>0</v>
      </c>
      <c r="AB29" s="254">
        <f t="shared" si="6"/>
        <v>0.1060187758638436</v>
      </c>
      <c r="AC29" s="264">
        <f t="shared" si="7"/>
        <v>8.8348979886536352E-2</v>
      </c>
      <c r="AD29" s="204"/>
      <c r="AE29" s="274">
        <v>0</v>
      </c>
      <c r="AF29" s="276">
        <v>0</v>
      </c>
      <c r="AG29" s="278">
        <v>0</v>
      </c>
      <c r="AH29" s="278">
        <v>0</v>
      </c>
    </row>
    <row r="30" spans="1:34" x14ac:dyDescent="0.25">
      <c r="A30" s="58" t="s">
        <v>427</v>
      </c>
      <c r="B30" s="42" t="s">
        <v>164</v>
      </c>
      <c r="C30" s="255" t="s">
        <v>424</v>
      </c>
      <c r="D30" s="265" t="s">
        <v>424</v>
      </c>
      <c r="E30" s="264">
        <f t="shared" si="9"/>
        <v>0.43241983167785525</v>
      </c>
      <c r="F30" s="264">
        <f t="shared" si="8"/>
        <v>0.43241983167785525</v>
      </c>
      <c r="G30" s="254" t="s">
        <v>424</v>
      </c>
      <c r="H30" s="254">
        <v>0</v>
      </c>
      <c r="I30" s="255">
        <v>0</v>
      </c>
      <c r="J30" s="263">
        <v>0</v>
      </c>
      <c r="K30" s="265">
        <v>0</v>
      </c>
      <c r="L30" s="254">
        <v>0.51890379801342623</v>
      </c>
      <c r="M30" s="255" t="s">
        <v>61</v>
      </c>
      <c r="N30" s="263">
        <v>0</v>
      </c>
      <c r="O30" s="265">
        <v>0</v>
      </c>
      <c r="P30" s="254">
        <v>0</v>
      </c>
      <c r="Q30" s="254">
        <v>0</v>
      </c>
      <c r="R30" s="263">
        <v>0.43241983167785525</v>
      </c>
      <c r="S30" s="265" t="s">
        <v>61</v>
      </c>
      <c r="T30" s="254">
        <v>0</v>
      </c>
      <c r="U30" s="254">
        <v>0</v>
      </c>
      <c r="V30" s="263">
        <v>0</v>
      </c>
      <c r="W30" s="265">
        <v>0</v>
      </c>
      <c r="X30" s="254">
        <v>0</v>
      </c>
      <c r="Y30" s="254">
        <v>0</v>
      </c>
      <c r="Z30" s="263">
        <v>0</v>
      </c>
      <c r="AA30" s="265">
        <v>0</v>
      </c>
      <c r="AB30" s="254">
        <f t="shared" si="6"/>
        <v>0.51890379801342623</v>
      </c>
      <c r="AC30" s="264">
        <f t="shared" si="7"/>
        <v>0.43241983167785525</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9.3175900229468145E-2</v>
      </c>
      <c r="D33" s="263">
        <v>0.11151647188545133</v>
      </c>
      <c r="E33" s="264">
        <f t="shared" si="9"/>
        <v>0.11151647188545133</v>
      </c>
      <c r="F33" s="264">
        <f t="shared" si="8"/>
        <v>0.11151647188545133</v>
      </c>
      <c r="G33" s="254">
        <v>0</v>
      </c>
      <c r="H33" s="254">
        <v>9.3175900229468145E-2</v>
      </c>
      <c r="I33" s="254">
        <f>I31</f>
        <v>0</v>
      </c>
      <c r="J33" s="263">
        <v>0</v>
      </c>
      <c r="K33" s="263">
        <f>K31</f>
        <v>0</v>
      </c>
      <c r="L33" s="254">
        <v>0</v>
      </c>
      <c r="M33" s="254">
        <f>M31</f>
        <v>0</v>
      </c>
      <c r="N33" s="263">
        <v>0</v>
      </c>
      <c r="O33" s="263">
        <f>O31</f>
        <v>0</v>
      </c>
      <c r="P33" s="254">
        <v>0</v>
      </c>
      <c r="Q33" s="254">
        <f>Q31</f>
        <v>0</v>
      </c>
      <c r="R33" s="263">
        <v>0.11151647188545133</v>
      </c>
      <c r="S33" s="263">
        <f>S31</f>
        <v>0</v>
      </c>
      <c r="T33" s="254">
        <v>0</v>
      </c>
      <c r="U33" s="254">
        <f>U31</f>
        <v>0</v>
      </c>
      <c r="V33" s="263">
        <v>0</v>
      </c>
      <c r="W33" s="263">
        <f>W31</f>
        <v>0</v>
      </c>
      <c r="X33" s="254">
        <v>0</v>
      </c>
      <c r="Y33" s="254">
        <f>Y31</f>
        <v>0</v>
      </c>
      <c r="Z33" s="263">
        <v>0</v>
      </c>
      <c r="AA33" s="263">
        <f>AA31</f>
        <v>0</v>
      </c>
      <c r="AB33" s="254">
        <f t="shared" si="6"/>
        <v>9.3175900229468145E-2</v>
      </c>
      <c r="AC33" s="264">
        <f t="shared" si="7"/>
        <v>0.11151647188545133</v>
      </c>
      <c r="AE33" s="274">
        <v>0</v>
      </c>
      <c r="AF33" s="274">
        <f>AF31</f>
        <v>0</v>
      </c>
      <c r="AG33" s="278">
        <v>0</v>
      </c>
      <c r="AH33" s="278">
        <v>0</v>
      </c>
    </row>
    <row r="34" spans="1:34" ht="47.25" x14ac:dyDescent="0.25">
      <c r="A34" s="60" t="s">
        <v>61</v>
      </c>
      <c r="B34" s="59" t="s">
        <v>170</v>
      </c>
      <c r="C34" s="253">
        <f>SUM(C35:C38)</f>
        <v>0.55758235942725709</v>
      </c>
      <c r="D34" s="261">
        <f t="shared" ref="D34:G34" si="10">SUM(D35:D38)</f>
        <v>0.55758235942725709</v>
      </c>
      <c r="E34" s="262">
        <f t="shared" si="9"/>
        <v>0.55758235942725709</v>
      </c>
      <c r="F34" s="262">
        <f t="shared" si="8"/>
        <v>0.55758235942725709</v>
      </c>
      <c r="G34" s="253">
        <f t="shared" si="10"/>
        <v>0</v>
      </c>
      <c r="H34" s="253">
        <f>SUM(H35:H38)</f>
        <v>0</v>
      </c>
      <c r="I34" s="253" t="s">
        <v>424</v>
      </c>
      <c r="J34" s="261">
        <f>SUM(J35:J38)</f>
        <v>0</v>
      </c>
      <c r="K34" s="261" t="s">
        <v>424</v>
      </c>
      <c r="L34" s="253">
        <f>SUM(L35:L38)</f>
        <v>0.55758235942725709</v>
      </c>
      <c r="M34" s="253" t="s">
        <v>424</v>
      </c>
      <c r="N34" s="261">
        <f>SUM(N35:N38)</f>
        <v>0</v>
      </c>
      <c r="O34" s="261" t="s">
        <v>424</v>
      </c>
      <c r="P34" s="253">
        <f>SUM(P35:P38)</f>
        <v>0</v>
      </c>
      <c r="Q34" s="253" t="s">
        <v>424</v>
      </c>
      <c r="R34" s="261">
        <f>SUM(R35:R38)</f>
        <v>0.55758235942725709</v>
      </c>
      <c r="S34" s="261" t="s">
        <v>424</v>
      </c>
      <c r="T34" s="253">
        <f>SUM(T35:T38)</f>
        <v>0</v>
      </c>
      <c r="U34" s="253" t="s">
        <v>424</v>
      </c>
      <c r="V34" s="261">
        <f>SUM(V35:V38)</f>
        <v>0</v>
      </c>
      <c r="W34" s="261" t="s">
        <v>424</v>
      </c>
      <c r="X34" s="253">
        <f>SUM(X35:X38)</f>
        <v>0</v>
      </c>
      <c r="Y34" s="253" t="s">
        <v>424</v>
      </c>
      <c r="Z34" s="261">
        <f>SUM(Z35:Z38)</f>
        <v>0</v>
      </c>
      <c r="AA34" s="261" t="s">
        <v>424</v>
      </c>
      <c r="AB34" s="254">
        <f t="shared" si="6"/>
        <v>0.55758235942725709</v>
      </c>
      <c r="AC34" s="264">
        <f t="shared" si="7"/>
        <v>0.55758235942725709</v>
      </c>
      <c r="AD34" s="204"/>
      <c r="AE34" s="273">
        <f>SUM(AE35:AE38)</f>
        <v>0</v>
      </c>
      <c r="AF34" s="273" t="s">
        <v>424</v>
      </c>
      <c r="AG34" s="278">
        <v>0</v>
      </c>
      <c r="AH34" s="278">
        <v>0</v>
      </c>
    </row>
    <row r="35" spans="1:34" x14ac:dyDescent="0.25">
      <c r="A35" s="60" t="s">
        <v>169</v>
      </c>
      <c r="B35" s="42" t="s">
        <v>168</v>
      </c>
      <c r="C35" s="254">
        <v>3.6813547862865517E-2</v>
      </c>
      <c r="D35" s="263">
        <v>3.6813547862865517E-2</v>
      </c>
      <c r="E35" s="264">
        <f t="shared" si="9"/>
        <v>3.6813547862865517E-2</v>
      </c>
      <c r="F35" s="264">
        <f t="shared" si="8"/>
        <v>3.6813547862865517E-2</v>
      </c>
      <c r="G35" s="254">
        <v>0</v>
      </c>
      <c r="H35" s="254">
        <v>0</v>
      </c>
      <c r="I35" s="255">
        <v>0</v>
      </c>
      <c r="J35" s="263">
        <v>0</v>
      </c>
      <c r="K35" s="265">
        <v>0</v>
      </c>
      <c r="L35" s="254">
        <v>3.6813547862865517E-2</v>
      </c>
      <c r="M35" s="254" t="s">
        <v>61</v>
      </c>
      <c r="N35" s="263">
        <v>0</v>
      </c>
      <c r="O35" s="265">
        <v>0</v>
      </c>
      <c r="P35" s="254">
        <v>0</v>
      </c>
      <c r="Q35" s="255">
        <v>0</v>
      </c>
      <c r="R35" s="263">
        <v>3.6813547862865517E-2</v>
      </c>
      <c r="S35" s="265" t="s">
        <v>61</v>
      </c>
      <c r="T35" s="254">
        <v>0</v>
      </c>
      <c r="U35" s="255">
        <v>0</v>
      </c>
      <c r="V35" s="263">
        <v>0</v>
      </c>
      <c r="W35" s="265">
        <v>0</v>
      </c>
      <c r="X35" s="254">
        <v>0</v>
      </c>
      <c r="Y35" s="255">
        <v>0</v>
      </c>
      <c r="Z35" s="263">
        <v>0</v>
      </c>
      <c r="AA35" s="265">
        <v>0</v>
      </c>
      <c r="AB35" s="254">
        <f t="shared" si="6"/>
        <v>3.6813547862865517E-2</v>
      </c>
      <c r="AC35" s="264">
        <f t="shared" si="7"/>
        <v>3.6813547862865517E-2</v>
      </c>
      <c r="AD35" s="203"/>
      <c r="AE35" s="274">
        <v>0</v>
      </c>
      <c r="AF35" s="275">
        <v>0</v>
      </c>
      <c r="AG35" s="278">
        <v>0</v>
      </c>
      <c r="AH35" s="278">
        <v>0</v>
      </c>
    </row>
    <row r="36" spans="1:34" ht="31.5" x14ac:dyDescent="0.25">
      <c r="A36" s="60" t="s">
        <v>167</v>
      </c>
      <c r="B36" s="42" t="s">
        <v>166</v>
      </c>
      <c r="C36" s="254">
        <v>8.8348979886536338E-2</v>
      </c>
      <c r="D36" s="263">
        <v>8.8348979886536338E-2</v>
      </c>
      <c r="E36" s="264">
        <f t="shared" si="9"/>
        <v>8.8348979886536338E-2</v>
      </c>
      <c r="F36" s="264">
        <f t="shared" si="8"/>
        <v>8.8348979886536338E-2</v>
      </c>
      <c r="G36" s="254">
        <v>0</v>
      </c>
      <c r="H36" s="254">
        <v>0</v>
      </c>
      <c r="I36" s="254">
        <v>0</v>
      </c>
      <c r="J36" s="263">
        <v>0</v>
      </c>
      <c r="K36" s="265">
        <v>0</v>
      </c>
      <c r="L36" s="254">
        <v>8.8348979886536338E-2</v>
      </c>
      <c r="M36" s="254" t="s">
        <v>61</v>
      </c>
      <c r="N36" s="263">
        <v>0</v>
      </c>
      <c r="O36" s="265">
        <v>0</v>
      </c>
      <c r="P36" s="254">
        <v>0</v>
      </c>
      <c r="Q36" s="255">
        <v>0</v>
      </c>
      <c r="R36" s="263">
        <v>8.8348979886536338E-2</v>
      </c>
      <c r="S36" s="265" t="s">
        <v>61</v>
      </c>
      <c r="T36" s="254">
        <v>0</v>
      </c>
      <c r="U36" s="255">
        <v>0</v>
      </c>
      <c r="V36" s="263">
        <v>0</v>
      </c>
      <c r="W36" s="265">
        <v>0</v>
      </c>
      <c r="X36" s="254">
        <v>0</v>
      </c>
      <c r="Y36" s="255">
        <v>0</v>
      </c>
      <c r="Z36" s="263">
        <v>0</v>
      </c>
      <c r="AA36" s="265">
        <v>0</v>
      </c>
      <c r="AB36" s="254">
        <f t="shared" si="6"/>
        <v>8.8348979886536338E-2</v>
      </c>
      <c r="AC36" s="264">
        <f t="shared" si="7"/>
        <v>8.8348979886536338E-2</v>
      </c>
      <c r="AE36" s="274">
        <v>0</v>
      </c>
      <c r="AF36" s="275">
        <v>0</v>
      </c>
      <c r="AG36" s="278">
        <v>0</v>
      </c>
      <c r="AH36" s="278">
        <v>0</v>
      </c>
    </row>
    <row r="37" spans="1:34" x14ac:dyDescent="0.25">
      <c r="A37" s="60" t="s">
        <v>165</v>
      </c>
      <c r="B37" s="42" t="s">
        <v>164</v>
      </c>
      <c r="C37" s="254">
        <v>0.43241983167785525</v>
      </c>
      <c r="D37" s="263">
        <v>0.43241983167785525</v>
      </c>
      <c r="E37" s="264">
        <f t="shared" si="9"/>
        <v>0.43241983167785525</v>
      </c>
      <c r="F37" s="264">
        <f t="shared" si="8"/>
        <v>0.43241983167785525</v>
      </c>
      <c r="G37" s="254">
        <v>0</v>
      </c>
      <c r="H37" s="254">
        <v>0</v>
      </c>
      <c r="I37" s="254">
        <v>0</v>
      </c>
      <c r="J37" s="263">
        <v>0</v>
      </c>
      <c r="K37" s="265">
        <v>0</v>
      </c>
      <c r="L37" s="254">
        <v>0.43241983167785525</v>
      </c>
      <c r="M37" s="254" t="s">
        <v>61</v>
      </c>
      <c r="N37" s="263">
        <v>0</v>
      </c>
      <c r="O37" s="265">
        <v>0</v>
      </c>
      <c r="P37" s="254">
        <v>0</v>
      </c>
      <c r="Q37" s="255">
        <v>0</v>
      </c>
      <c r="R37" s="263">
        <v>0.43241983167785525</v>
      </c>
      <c r="S37" s="265" t="s">
        <v>61</v>
      </c>
      <c r="T37" s="254">
        <v>0</v>
      </c>
      <c r="U37" s="255">
        <v>0</v>
      </c>
      <c r="V37" s="263">
        <v>0</v>
      </c>
      <c r="W37" s="265">
        <v>0</v>
      </c>
      <c r="X37" s="254">
        <v>0</v>
      </c>
      <c r="Y37" s="255">
        <v>0</v>
      </c>
      <c r="Z37" s="263">
        <v>0</v>
      </c>
      <c r="AA37" s="265">
        <v>0</v>
      </c>
      <c r="AB37" s="254">
        <f t="shared" si="6"/>
        <v>0.43241983167785525</v>
      </c>
      <c r="AC37" s="264">
        <f t="shared" si="7"/>
        <v>0.43241983167785525</v>
      </c>
      <c r="AE37" s="274">
        <v>0</v>
      </c>
      <c r="AF37" s="275">
        <v>0</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8</v>
      </c>
      <c r="D46" s="263">
        <v>4</v>
      </c>
      <c r="E46" s="264">
        <f t="shared" si="9"/>
        <v>4</v>
      </c>
      <c r="F46" s="264">
        <f t="shared" si="8"/>
        <v>4</v>
      </c>
      <c r="G46" s="254">
        <v>0</v>
      </c>
      <c r="H46" s="254">
        <v>8</v>
      </c>
      <c r="I46" s="255" t="s">
        <v>61</v>
      </c>
      <c r="J46" s="263">
        <v>0</v>
      </c>
      <c r="K46" s="265">
        <v>0</v>
      </c>
      <c r="L46" s="254">
        <v>0</v>
      </c>
      <c r="M46" s="255">
        <v>0</v>
      </c>
      <c r="N46" s="263">
        <v>0</v>
      </c>
      <c r="O46" s="265">
        <v>0</v>
      </c>
      <c r="P46" s="254">
        <v>0</v>
      </c>
      <c r="Q46" s="255">
        <v>0</v>
      </c>
      <c r="R46" s="263">
        <v>4</v>
      </c>
      <c r="S46" s="265" t="s">
        <v>59</v>
      </c>
      <c r="T46" s="254">
        <v>0</v>
      </c>
      <c r="U46" s="255">
        <v>0</v>
      </c>
      <c r="V46" s="263">
        <v>0</v>
      </c>
      <c r="W46" s="265">
        <v>0</v>
      </c>
      <c r="X46" s="254">
        <v>0</v>
      </c>
      <c r="Y46" s="255">
        <v>0</v>
      </c>
      <c r="Z46" s="263">
        <v>0</v>
      </c>
      <c r="AA46" s="265">
        <v>0</v>
      </c>
      <c r="AB46" s="254">
        <f t="shared" si="6"/>
        <v>8</v>
      </c>
      <c r="AC46" s="264">
        <f t="shared" si="7"/>
        <v>4</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8</v>
      </c>
      <c r="D54" s="263">
        <v>4</v>
      </c>
      <c r="E54" s="264">
        <f t="shared" si="9"/>
        <v>4</v>
      </c>
      <c r="F54" s="264">
        <f t="shared" si="8"/>
        <v>4</v>
      </c>
      <c r="G54" s="254">
        <v>0</v>
      </c>
      <c r="H54" s="254">
        <v>8</v>
      </c>
      <c r="I54" s="255" t="s">
        <v>61</v>
      </c>
      <c r="J54" s="263">
        <v>0</v>
      </c>
      <c r="K54" s="265">
        <v>0</v>
      </c>
      <c r="L54" s="254">
        <v>0</v>
      </c>
      <c r="M54" s="255">
        <v>0</v>
      </c>
      <c r="N54" s="263">
        <v>0</v>
      </c>
      <c r="O54" s="265">
        <v>0</v>
      </c>
      <c r="P54" s="254">
        <v>0</v>
      </c>
      <c r="Q54" s="255">
        <v>0</v>
      </c>
      <c r="R54" s="263">
        <v>4</v>
      </c>
      <c r="S54" s="265" t="s">
        <v>59</v>
      </c>
      <c r="T54" s="254">
        <v>0</v>
      </c>
      <c r="U54" s="255">
        <v>0</v>
      </c>
      <c r="V54" s="263">
        <v>0</v>
      </c>
      <c r="W54" s="265">
        <v>0</v>
      </c>
      <c r="X54" s="254">
        <v>0</v>
      </c>
      <c r="Y54" s="255">
        <v>0</v>
      </c>
      <c r="Z54" s="263">
        <v>0</v>
      </c>
      <c r="AA54" s="265">
        <v>0</v>
      </c>
      <c r="AB54" s="254">
        <f t="shared" si="6"/>
        <v>8</v>
      </c>
      <c r="AC54" s="264">
        <f t="shared" si="7"/>
        <v>4</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0.46587950114734084</v>
      </c>
      <c r="D56" s="263">
        <v>0.55758235942725709</v>
      </c>
      <c r="E56" s="264">
        <f t="shared" si="9"/>
        <v>0.55758235942725709</v>
      </c>
      <c r="F56" s="264">
        <f t="shared" si="8"/>
        <v>0.55758235942725709</v>
      </c>
      <c r="G56" s="254">
        <v>0</v>
      </c>
      <c r="H56" s="254">
        <v>0.46587950114734084</v>
      </c>
      <c r="I56" s="255" t="s">
        <v>61</v>
      </c>
      <c r="J56" s="263">
        <v>0</v>
      </c>
      <c r="K56" s="265">
        <v>0</v>
      </c>
      <c r="L56" s="254">
        <v>0</v>
      </c>
      <c r="M56" s="255">
        <v>0</v>
      </c>
      <c r="N56" s="263">
        <v>0</v>
      </c>
      <c r="O56" s="265">
        <v>0</v>
      </c>
      <c r="P56" s="254">
        <v>0</v>
      </c>
      <c r="Q56" s="255">
        <v>0</v>
      </c>
      <c r="R56" s="263">
        <v>0.55758235942725709</v>
      </c>
      <c r="S56" s="265" t="s">
        <v>59</v>
      </c>
      <c r="T56" s="254">
        <v>0</v>
      </c>
      <c r="U56" s="255">
        <v>0</v>
      </c>
      <c r="V56" s="263">
        <v>0</v>
      </c>
      <c r="W56" s="265">
        <v>0</v>
      </c>
      <c r="X56" s="254">
        <v>0</v>
      </c>
      <c r="Y56" s="255">
        <v>0</v>
      </c>
      <c r="Z56" s="263">
        <v>0</v>
      </c>
      <c r="AA56" s="265">
        <v>0</v>
      </c>
      <c r="AB56" s="254">
        <f t="shared" si="6"/>
        <v>0.46587950114734084</v>
      </c>
      <c r="AC56" s="264">
        <f t="shared" si="7"/>
        <v>0.55758235942725709</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8</v>
      </c>
      <c r="D61" s="263">
        <v>4</v>
      </c>
      <c r="E61" s="264">
        <f t="shared" si="9"/>
        <v>4</v>
      </c>
      <c r="F61" s="264">
        <f t="shared" si="8"/>
        <v>4</v>
      </c>
      <c r="G61" s="254">
        <v>0</v>
      </c>
      <c r="H61" s="254">
        <v>8</v>
      </c>
      <c r="I61" s="255" t="s">
        <v>61</v>
      </c>
      <c r="J61" s="263">
        <v>0</v>
      </c>
      <c r="K61" s="265">
        <v>0</v>
      </c>
      <c r="L61" s="254">
        <v>0</v>
      </c>
      <c r="M61" s="255">
        <v>0</v>
      </c>
      <c r="N61" s="263">
        <v>0</v>
      </c>
      <c r="O61" s="265">
        <v>0</v>
      </c>
      <c r="P61" s="254">
        <v>0</v>
      </c>
      <c r="Q61" s="255">
        <v>0</v>
      </c>
      <c r="R61" s="263">
        <v>4</v>
      </c>
      <c r="S61" s="265" t="s">
        <v>59</v>
      </c>
      <c r="T61" s="254">
        <v>0</v>
      </c>
      <c r="U61" s="255">
        <v>0</v>
      </c>
      <c r="V61" s="263">
        <v>0</v>
      </c>
      <c r="W61" s="265">
        <v>0</v>
      </c>
      <c r="X61" s="254">
        <v>0</v>
      </c>
      <c r="Y61" s="255">
        <v>0</v>
      </c>
      <c r="Z61" s="263">
        <v>0</v>
      </c>
      <c r="AA61" s="265">
        <v>0</v>
      </c>
      <c r="AB61" s="254">
        <f t="shared" si="6"/>
        <v>8</v>
      </c>
      <c r="AC61" s="264">
        <f t="shared" si="7"/>
        <v>4</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446</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O_00.0100.000100</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46568</v>
      </c>
      <c r="E26" s="173">
        <v>4</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0</v>
      </c>
      <c r="Q26" s="173" t="s">
        <v>424</v>
      </c>
      <c r="R26" s="175">
        <f>SUM(R27:R86)</f>
        <v>0</v>
      </c>
      <c r="S26" s="173" t="s">
        <v>424</v>
      </c>
      <c r="T26" s="173" t="s">
        <v>424</v>
      </c>
      <c r="U26" s="173" t="s">
        <v>424</v>
      </c>
      <c r="V26" s="173" t="s">
        <v>424</v>
      </c>
      <c r="W26" s="173" t="s">
        <v>424</v>
      </c>
      <c r="X26" s="173" t="s">
        <v>424</v>
      </c>
      <c r="Y26" s="173" t="s">
        <v>424</v>
      </c>
      <c r="Z26" s="173" t="s">
        <v>424</v>
      </c>
      <c r="AA26" s="173" t="s">
        <v>424</v>
      </c>
      <c r="AB26" s="175">
        <f>SUM(AB27:AB86)</f>
        <v>0</v>
      </c>
      <c r="AC26" s="173" t="s">
        <v>424</v>
      </c>
      <c r="AD26" s="175">
        <f>SUM(AD27:AD86)</f>
        <v>0</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0</v>
      </c>
      <c r="AY26" s="175">
        <f t="shared" si="46"/>
        <v>0</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424</v>
      </c>
      <c r="N27" s="205" t="s">
        <v>424</v>
      </c>
      <c r="O27" s="205" t="s">
        <v>424</v>
      </c>
      <c r="P27" s="206" t="s">
        <v>424</v>
      </c>
      <c r="Q27" s="205" t="s">
        <v>424</v>
      </c>
      <c r="R27" s="206" t="s">
        <v>424</v>
      </c>
      <c r="S27" s="205" t="s">
        <v>424</v>
      </c>
      <c r="T27" s="205" t="s">
        <v>424</v>
      </c>
      <c r="U27" s="205" t="s">
        <v>424</v>
      </c>
      <c r="V27" s="205" t="s">
        <v>424</v>
      </c>
      <c r="W27" s="205" t="s">
        <v>424</v>
      </c>
      <c r="X27" s="205" t="s">
        <v>424</v>
      </c>
      <c r="Y27" s="205" t="s">
        <v>424</v>
      </c>
      <c r="Z27" s="205" t="s">
        <v>424</v>
      </c>
      <c r="AA27" s="205" t="s">
        <v>424</v>
      </c>
      <c r="AB27" s="206" t="s">
        <v>424</v>
      </c>
      <c r="AC27" s="205" t="s">
        <v>424</v>
      </c>
      <c r="AD27" s="206" t="s">
        <v>424</v>
      </c>
      <c r="AE27" s="247" t="str">
        <f>IF(IFERROR(AD27-AY27,"нд")&lt;0,0,IFERROR(AD27-AY27,"нд"))</f>
        <v>нд</v>
      </c>
      <c r="AF27" s="205" t="s">
        <v>424</v>
      </c>
      <c r="AG27" s="205" t="s">
        <v>424</v>
      </c>
      <c r="AH27" s="205" t="s">
        <v>424</v>
      </c>
      <c r="AI27" s="207" t="s">
        <v>424</v>
      </c>
      <c r="AJ27" s="207" t="s">
        <v>424</v>
      </c>
      <c r="AK27" s="207" t="s">
        <v>424</v>
      </c>
      <c r="AL27" s="207" t="s">
        <v>424</v>
      </c>
      <c r="AM27" s="205" t="s">
        <v>424</v>
      </c>
      <c r="AN27" s="205" t="s">
        <v>424</v>
      </c>
      <c r="AO27" s="205" t="s">
        <v>424</v>
      </c>
      <c r="AP27" s="205" t="s">
        <v>424</v>
      </c>
      <c r="AQ27" s="207" t="s">
        <v>424</v>
      </c>
      <c r="AR27" s="207" t="s">
        <v>424</v>
      </c>
      <c r="AS27" s="207" t="s">
        <v>424</v>
      </c>
      <c r="AT27" s="207" t="s">
        <v>424</v>
      </c>
      <c r="AU27" s="207" t="s">
        <v>424</v>
      </c>
      <c r="AV27" s="205" t="s">
        <v>424</v>
      </c>
      <c r="AW27" s="205" t="s">
        <v>424</v>
      </c>
      <c r="AX27" s="208">
        <v>0</v>
      </c>
      <c r="AY27" s="208">
        <v>0</v>
      </c>
      <c r="AZ27" s="206" t="s">
        <v>424</v>
      </c>
      <c r="BA27" s="206" t="s">
        <v>424</v>
      </c>
      <c r="BB27" s="206" t="s">
        <v>424</v>
      </c>
      <c r="BC27" s="206" t="s">
        <v>424</v>
      </c>
      <c r="BD27" s="206" t="str">
        <f>CONCATENATE(BB27,", ",BA27,", ",N27,", ","договор № ",BC27)</f>
        <v>нд, нд, нд, договор № нд</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O_00.0100.000100</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532</v>
      </c>
    </row>
    <row r="22" spans="1:2" x14ac:dyDescent="0.25">
      <c r="A22" s="153" t="s">
        <v>305</v>
      </c>
      <c r="B22" s="153" t="s">
        <v>537</v>
      </c>
    </row>
    <row r="23" spans="1:2" x14ac:dyDescent="0.25">
      <c r="A23" s="153" t="s">
        <v>287</v>
      </c>
      <c r="B23" s="153" t="s">
        <v>514</v>
      </c>
    </row>
    <row r="24" spans="1:2" x14ac:dyDescent="0.25">
      <c r="A24" s="153" t="s">
        <v>306</v>
      </c>
      <c r="B24" s="153" t="s">
        <v>424</v>
      </c>
    </row>
    <row r="25" spans="1:2" x14ac:dyDescent="0.25">
      <c r="A25" s="154" t="s">
        <v>307</v>
      </c>
      <c r="B25" s="171">
        <v>46568</v>
      </c>
    </row>
    <row r="26" spans="1:2" x14ac:dyDescent="0.25">
      <c r="A26" s="154" t="s">
        <v>308</v>
      </c>
      <c r="B26" s="156" t="s">
        <v>536</v>
      </c>
    </row>
    <row r="27" spans="1:2" x14ac:dyDescent="0.25">
      <c r="A27" s="156" t="str">
        <f>CONCATENATE("Стоимость проекта в прогнозных ценах, млн. руб. с НДС")</f>
        <v>Стоимость проекта в прогнозных ценах, млн. руб. с НДС</v>
      </c>
      <c r="B27" s="167">
        <v>0.66909883131270842</v>
      </c>
    </row>
    <row r="28" spans="1:2" ht="93.75" customHeight="1" x14ac:dyDescent="0.25">
      <c r="A28" s="155" t="s">
        <v>309</v>
      </c>
      <c r="B28" s="158" t="s">
        <v>515</v>
      </c>
    </row>
    <row r="29" spans="1:2" ht="28.5" x14ac:dyDescent="0.25">
      <c r="A29" s="156" t="s">
        <v>310</v>
      </c>
      <c r="B29" s="167">
        <f>'7. Паспорт отчет о закупке'!$AB$26*1.2/1000</f>
        <v>0</v>
      </c>
    </row>
    <row r="30" spans="1:2" ht="28.5" x14ac:dyDescent="0.25">
      <c r="A30" s="156" t="s">
        <v>311</v>
      </c>
      <c r="B30" s="167">
        <f>'7. Паспорт отчет о закупке'!$AD$26/1000</f>
        <v>0</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O_00.0100.000100</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522</v>
      </c>
      <c r="C22" s="303" t="s">
        <v>540</v>
      </c>
      <c r="D22" s="303" t="s">
        <v>541</v>
      </c>
      <c r="E22" s="303" t="s">
        <v>542</v>
      </c>
      <c r="F22" s="303" t="s">
        <v>543</v>
      </c>
      <c r="G22" s="137" t="s">
        <v>372</v>
      </c>
      <c r="H22" s="138">
        <v>0.3</v>
      </c>
      <c r="I22" s="138">
        <v>0</v>
      </c>
      <c r="J22" s="138">
        <v>0.3</v>
      </c>
      <c r="K22" s="138">
        <v>0.4</v>
      </c>
      <c r="L22" s="138" t="s">
        <v>538</v>
      </c>
      <c r="M22" s="138">
        <v>0</v>
      </c>
      <c r="N22" s="138">
        <v>0</v>
      </c>
      <c r="O22" s="138">
        <v>0</v>
      </c>
      <c r="P22" s="138">
        <v>0</v>
      </c>
      <c r="Q22" s="139" t="s">
        <v>424</v>
      </c>
      <c r="R22" s="139" t="s">
        <v>539</v>
      </c>
      <c r="S22" s="138">
        <v>1.24935313</v>
      </c>
      <c r="T22" s="26"/>
      <c r="U22" s="26"/>
      <c r="V22" s="26"/>
      <c r="W22" s="26"/>
      <c r="X22" s="26"/>
      <c r="Y22" s="26"/>
      <c r="Z22" s="25"/>
      <c r="AA22" s="25"/>
      <c r="AB22" s="25"/>
    </row>
    <row r="23" spans="1:28" s="2" customFormat="1" ht="18.75" x14ac:dyDescent="0.2">
      <c r="A23" s="304"/>
      <c r="B23" s="306"/>
      <c r="C23" s="303"/>
      <c r="D23" s="303"/>
      <c r="E23" s="303"/>
      <c r="F23" s="303"/>
      <c r="G23" s="140" t="s">
        <v>524</v>
      </c>
      <c r="H23" s="139">
        <v>0.27500000000000002</v>
      </c>
      <c r="I23" s="139">
        <v>0</v>
      </c>
      <c r="J23" s="139">
        <v>0.27500000000000002</v>
      </c>
      <c r="K23" s="139">
        <v>0.4</v>
      </c>
      <c r="L23" s="139" t="s">
        <v>538</v>
      </c>
      <c r="M23" s="139">
        <v>0</v>
      </c>
      <c r="N23" s="139">
        <v>0</v>
      </c>
      <c r="O23" s="139">
        <v>0</v>
      </c>
      <c r="P23" s="139">
        <v>0</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525</v>
      </c>
      <c r="H24" s="139">
        <v>0.27500000000000002</v>
      </c>
      <c r="I24" s="139">
        <v>0</v>
      </c>
      <c r="J24" s="139">
        <v>0.27500000000000002</v>
      </c>
      <c r="K24" s="139">
        <v>0.4</v>
      </c>
      <c r="L24" s="139" t="s">
        <v>538</v>
      </c>
      <c r="M24" s="139">
        <v>0</v>
      </c>
      <c r="N24" s="139">
        <v>0</v>
      </c>
      <c r="O24" s="139">
        <v>0</v>
      </c>
      <c r="P24" s="139">
        <v>0</v>
      </c>
      <c r="Q24" s="139" t="s">
        <v>424</v>
      </c>
      <c r="R24" s="139" t="s">
        <v>424</v>
      </c>
      <c r="S24" s="139" t="s">
        <v>424</v>
      </c>
      <c r="T24" s="26"/>
      <c r="U24" s="26"/>
      <c r="V24" s="26"/>
      <c r="W24" s="26"/>
      <c r="X24" s="25"/>
      <c r="Y24" s="25"/>
      <c r="Z24" s="25"/>
      <c r="AA24" s="25"/>
      <c r="AB24" s="25"/>
    </row>
    <row r="25" spans="1:28" s="2" customFormat="1" ht="28.5" x14ac:dyDescent="0.2">
      <c r="A25" s="304" t="s">
        <v>61</v>
      </c>
      <c r="B25" s="305" t="s">
        <v>522</v>
      </c>
      <c r="C25" s="303" t="s">
        <v>540</v>
      </c>
      <c r="D25" s="303" t="s">
        <v>541</v>
      </c>
      <c r="E25" s="303" t="s">
        <v>542</v>
      </c>
      <c r="F25" s="303" t="s">
        <v>543</v>
      </c>
      <c r="G25" s="137" t="s">
        <v>372</v>
      </c>
      <c r="H25" s="138">
        <v>0.3</v>
      </c>
      <c r="I25" s="138">
        <v>0</v>
      </c>
      <c r="J25" s="138">
        <v>0.3</v>
      </c>
      <c r="K25" s="138">
        <v>0.4</v>
      </c>
      <c r="L25" s="138" t="s">
        <v>538</v>
      </c>
      <c r="M25" s="138">
        <v>0</v>
      </c>
      <c r="N25" s="138">
        <v>0</v>
      </c>
      <c r="O25" s="138">
        <v>0</v>
      </c>
      <c r="P25" s="138">
        <v>0</v>
      </c>
      <c r="Q25" s="139" t="s">
        <v>424</v>
      </c>
      <c r="R25" s="139" t="s">
        <v>539</v>
      </c>
      <c r="S25" s="138">
        <v>1.24935313</v>
      </c>
      <c r="T25" s="26"/>
      <c r="U25" s="26"/>
      <c r="V25" s="26"/>
      <c r="W25" s="26"/>
      <c r="X25" s="25"/>
      <c r="Y25" s="25"/>
      <c r="Z25" s="25"/>
      <c r="AA25" s="25"/>
      <c r="AB25" s="25"/>
    </row>
    <row r="26" spans="1:28" s="2" customFormat="1" ht="18.75" x14ac:dyDescent="0.2">
      <c r="A26" s="304"/>
      <c r="B26" s="306"/>
      <c r="C26" s="303"/>
      <c r="D26" s="303"/>
      <c r="E26" s="303"/>
      <c r="F26" s="303"/>
      <c r="G26" s="140" t="s">
        <v>526</v>
      </c>
      <c r="H26" s="139">
        <v>2.5000000000000001E-2</v>
      </c>
      <c r="I26" s="139">
        <v>0</v>
      </c>
      <c r="J26" s="139">
        <v>2.5000000000000001E-2</v>
      </c>
      <c r="K26" s="139">
        <v>0.4</v>
      </c>
      <c r="L26" s="139" t="s">
        <v>538</v>
      </c>
      <c r="M26" s="139">
        <v>0</v>
      </c>
      <c r="N26" s="139">
        <v>0</v>
      </c>
      <c r="O26" s="139">
        <v>0</v>
      </c>
      <c r="P26" s="139">
        <v>0</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523</v>
      </c>
      <c r="C28" s="303" t="s">
        <v>544</v>
      </c>
      <c r="D28" s="303" t="s">
        <v>541</v>
      </c>
      <c r="E28" s="303" t="s">
        <v>545</v>
      </c>
      <c r="F28" s="303" t="s">
        <v>546</v>
      </c>
      <c r="G28" s="137" t="s">
        <v>372</v>
      </c>
      <c r="H28" s="138">
        <v>0.47006999999999999</v>
      </c>
      <c r="I28" s="138">
        <v>0</v>
      </c>
      <c r="J28" s="138">
        <v>0.47006999999999999</v>
      </c>
      <c r="K28" s="138">
        <v>0.4</v>
      </c>
      <c r="L28" s="138" t="s">
        <v>538</v>
      </c>
      <c r="M28" s="138">
        <v>0</v>
      </c>
      <c r="N28" s="138">
        <v>0</v>
      </c>
      <c r="O28" s="138">
        <v>0</v>
      </c>
      <c r="P28" s="138">
        <v>0</v>
      </c>
      <c r="Q28" s="139" t="s">
        <v>424</v>
      </c>
      <c r="R28" s="139" t="s">
        <v>539</v>
      </c>
      <c r="S28" s="138">
        <v>1.24935313</v>
      </c>
      <c r="T28" s="26"/>
      <c r="U28" s="26"/>
      <c r="V28" s="26"/>
      <c r="W28" s="26"/>
      <c r="X28" s="25"/>
      <c r="Y28" s="25"/>
      <c r="Z28" s="25"/>
      <c r="AA28" s="25"/>
      <c r="AB28" s="25"/>
    </row>
    <row r="29" spans="1:28" x14ac:dyDescent="0.25">
      <c r="A29" s="304"/>
      <c r="B29" s="306"/>
      <c r="C29" s="303"/>
      <c r="D29" s="303"/>
      <c r="E29" s="303"/>
      <c r="F29" s="303"/>
      <c r="G29" s="140" t="s">
        <v>527</v>
      </c>
      <c r="H29" s="139">
        <v>0.29915000000000003</v>
      </c>
      <c r="I29" s="139">
        <v>0</v>
      </c>
      <c r="J29" s="139">
        <v>0.29915000000000003</v>
      </c>
      <c r="K29" s="139">
        <v>0.4</v>
      </c>
      <c r="L29" s="139" t="s">
        <v>538</v>
      </c>
      <c r="M29" s="139">
        <v>0</v>
      </c>
      <c r="N29" s="139">
        <v>0</v>
      </c>
      <c r="O29" s="139">
        <v>0</v>
      </c>
      <c r="P29" s="139">
        <v>0</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528</v>
      </c>
      <c r="H30" s="139">
        <v>0.29915000000000003</v>
      </c>
      <c r="I30" s="139">
        <v>0</v>
      </c>
      <c r="J30" s="139">
        <v>0.29915000000000003</v>
      </c>
      <c r="K30" s="139">
        <v>0.4</v>
      </c>
      <c r="L30" s="139" t="s">
        <v>538</v>
      </c>
      <c r="M30" s="139">
        <v>0</v>
      </c>
      <c r="N30" s="139">
        <v>0</v>
      </c>
      <c r="O30" s="139">
        <v>0</v>
      </c>
      <c r="P30" s="139">
        <v>0</v>
      </c>
      <c r="Q30" s="139" t="s">
        <v>424</v>
      </c>
      <c r="R30" s="139" t="s">
        <v>424</v>
      </c>
      <c r="S30" s="139" t="s">
        <v>424</v>
      </c>
      <c r="T30" s="21"/>
      <c r="U30" s="21"/>
      <c r="V30" s="21"/>
      <c r="W30" s="21"/>
      <c r="X30" s="21"/>
      <c r="Y30" s="21"/>
      <c r="Z30" s="21"/>
      <c r="AA30" s="21"/>
      <c r="AB30" s="21"/>
    </row>
    <row r="31" spans="1:28" ht="28.5" x14ac:dyDescent="0.25">
      <c r="A31" s="304">
        <v>4</v>
      </c>
      <c r="B31" s="305" t="s">
        <v>523</v>
      </c>
      <c r="C31" s="303" t="s">
        <v>544</v>
      </c>
      <c r="D31" s="303" t="s">
        <v>541</v>
      </c>
      <c r="E31" s="303" t="s">
        <v>545</v>
      </c>
      <c r="F31" s="303" t="s">
        <v>546</v>
      </c>
      <c r="G31" s="137" t="s">
        <v>372</v>
      </c>
      <c r="H31" s="138">
        <v>0.47006999999999999</v>
      </c>
      <c r="I31" s="138">
        <v>0</v>
      </c>
      <c r="J31" s="138">
        <v>0.47006999999999999</v>
      </c>
      <c r="K31" s="138">
        <v>0.4</v>
      </c>
      <c r="L31" s="138" t="s">
        <v>538</v>
      </c>
      <c r="M31" s="138">
        <v>0</v>
      </c>
      <c r="N31" s="138">
        <v>0</v>
      </c>
      <c r="O31" s="138">
        <v>0</v>
      </c>
      <c r="P31" s="138">
        <v>0</v>
      </c>
      <c r="Q31" s="139" t="s">
        <v>424</v>
      </c>
      <c r="R31" s="139" t="s">
        <v>539</v>
      </c>
      <c r="S31" s="138">
        <v>1.24935313</v>
      </c>
      <c r="T31" s="21"/>
      <c r="U31" s="21"/>
      <c r="V31" s="21"/>
      <c r="W31" s="21"/>
      <c r="X31" s="21"/>
      <c r="Y31" s="21"/>
      <c r="Z31" s="21"/>
      <c r="AA31" s="21"/>
      <c r="AB31" s="21"/>
    </row>
    <row r="32" spans="1:28" x14ac:dyDescent="0.25">
      <c r="A32" s="304"/>
      <c r="B32" s="306"/>
      <c r="C32" s="303"/>
      <c r="D32" s="303"/>
      <c r="E32" s="303"/>
      <c r="F32" s="303"/>
      <c r="G32" s="140" t="s">
        <v>529</v>
      </c>
      <c r="H32" s="139">
        <v>0.17091999999999999</v>
      </c>
      <c r="I32" s="139">
        <v>0</v>
      </c>
      <c r="J32" s="139">
        <v>0.17091999999999999</v>
      </c>
      <c r="K32" s="139">
        <v>0.4</v>
      </c>
      <c r="L32" s="139" t="s">
        <v>538</v>
      </c>
      <c r="M32" s="139">
        <v>0</v>
      </c>
      <c r="N32" s="139">
        <v>0</v>
      </c>
      <c r="O32" s="139">
        <v>0</v>
      </c>
      <c r="P32" s="139">
        <v>0</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1.5401399999999998</v>
      </c>
      <c r="I37" s="139">
        <f t="shared" ref="I37:J37" si="0">SUMIFS(I$22:I$36,$G$22:$G$36,"Всего по всем точкам присоединения, 
в том числе:")</f>
        <v>0</v>
      </c>
      <c r="J37" s="139">
        <f t="shared" si="0"/>
        <v>1.5401399999999998</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4.9974125200000001</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O_00.0100.000100</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O_00.0100.000100</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O_00.0100.000100</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535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46538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2027</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536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O_00.0100.000100</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O_00.0100.000100</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O_00.0100.000100</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O_00.0100.000100</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447</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448</v>
      </c>
      <c r="C25" s="285" t="s">
        <v>424</v>
      </c>
      <c r="D25" s="285" t="s">
        <v>424</v>
      </c>
      <c r="E25" s="285">
        <v>93075</v>
      </c>
      <c r="F25" s="285">
        <v>93136</v>
      </c>
      <c r="G25" s="286" t="s">
        <v>424</v>
      </c>
      <c r="H25" s="286" t="s">
        <v>424</v>
      </c>
      <c r="I25" s="280" t="s">
        <v>516</v>
      </c>
      <c r="J25" s="280" t="s">
        <v>424</v>
      </c>
      <c r="L25" s="246"/>
      <c r="N25" s="238" t="str">
        <f>CONCATENATE($A$12,A25)</f>
        <v>O_00.0100.0001001</v>
      </c>
    </row>
    <row r="26" spans="1:14" x14ac:dyDescent="0.25">
      <c r="A26" s="281" t="s">
        <v>449</v>
      </c>
      <c r="B26" s="281" t="s">
        <v>450</v>
      </c>
      <c r="C26" s="285" t="s">
        <v>424</v>
      </c>
      <c r="D26" s="285" t="s">
        <v>424</v>
      </c>
      <c r="E26" s="285" t="s">
        <v>424</v>
      </c>
      <c r="F26" s="285" t="s">
        <v>424</v>
      </c>
      <c r="G26" s="286" t="s">
        <v>424</v>
      </c>
      <c r="H26" s="286" t="s">
        <v>424</v>
      </c>
      <c r="I26" s="280" t="s">
        <v>517</v>
      </c>
      <c r="J26" s="281" t="s">
        <v>424</v>
      </c>
      <c r="N26" s="238" t="str">
        <f t="shared" ref="N26:N54" si="0">CONCATENATE($A$12,A26)</f>
        <v>O_00.0100.0001001.1.</v>
      </c>
    </row>
    <row r="27" spans="1:14" x14ac:dyDescent="0.25">
      <c r="A27" s="281" t="s">
        <v>451</v>
      </c>
      <c r="B27" s="281" t="s">
        <v>452</v>
      </c>
      <c r="C27" s="285" t="s">
        <v>424</v>
      </c>
      <c r="D27" s="285" t="s">
        <v>424</v>
      </c>
      <c r="E27" s="285" t="s">
        <v>424</v>
      </c>
      <c r="F27" s="285" t="s">
        <v>424</v>
      </c>
      <c r="G27" s="286" t="s">
        <v>424</v>
      </c>
      <c r="H27" s="286" t="s">
        <v>424</v>
      </c>
      <c r="I27" s="280" t="s">
        <v>517</v>
      </c>
      <c r="J27" s="281" t="s">
        <v>424</v>
      </c>
      <c r="N27" s="238" t="str">
        <f t="shared" si="0"/>
        <v>O_00.0100.0001001.2.</v>
      </c>
    </row>
    <row r="28" spans="1:14" ht="31.5" x14ac:dyDescent="0.25">
      <c r="A28" s="281" t="s">
        <v>453</v>
      </c>
      <c r="B28" s="281" t="s">
        <v>454</v>
      </c>
      <c r="C28" s="285" t="s">
        <v>424</v>
      </c>
      <c r="D28" s="285" t="s">
        <v>424</v>
      </c>
      <c r="E28" s="285" t="s">
        <v>424</v>
      </c>
      <c r="F28" s="285" t="s">
        <v>424</v>
      </c>
      <c r="G28" s="286" t="s">
        <v>424</v>
      </c>
      <c r="H28" s="286" t="s">
        <v>424</v>
      </c>
      <c r="I28" s="280" t="s">
        <v>517</v>
      </c>
      <c r="J28" s="281" t="s">
        <v>424</v>
      </c>
      <c r="N28" s="238" t="str">
        <f t="shared" si="0"/>
        <v>O_00.0100.0001001.2.1.</v>
      </c>
    </row>
    <row r="29" spans="1:14" x14ac:dyDescent="0.25">
      <c r="A29" s="281" t="s">
        <v>455</v>
      </c>
      <c r="B29" s="281" t="s">
        <v>456</v>
      </c>
      <c r="C29" s="285" t="s">
        <v>424</v>
      </c>
      <c r="D29" s="285" t="s">
        <v>424</v>
      </c>
      <c r="E29" s="285" t="s">
        <v>424</v>
      </c>
      <c r="F29" s="285" t="s">
        <v>424</v>
      </c>
      <c r="G29" s="286" t="s">
        <v>424</v>
      </c>
      <c r="H29" s="286" t="s">
        <v>424</v>
      </c>
      <c r="I29" s="280" t="s">
        <v>517</v>
      </c>
      <c r="J29" s="281" t="s">
        <v>424</v>
      </c>
      <c r="N29" s="238" t="str">
        <f t="shared" si="0"/>
        <v>O_00.0100.0001001.3.</v>
      </c>
    </row>
    <row r="30" spans="1:14" x14ac:dyDescent="0.25">
      <c r="A30" s="281" t="s">
        <v>457</v>
      </c>
      <c r="B30" s="281" t="s">
        <v>458</v>
      </c>
      <c r="C30" s="285" t="s">
        <v>424</v>
      </c>
      <c r="D30" s="285" t="s">
        <v>424</v>
      </c>
      <c r="E30" s="285" t="s">
        <v>424</v>
      </c>
      <c r="F30" s="285" t="s">
        <v>424</v>
      </c>
      <c r="G30" s="286" t="s">
        <v>424</v>
      </c>
      <c r="H30" s="286" t="s">
        <v>424</v>
      </c>
      <c r="I30" s="280" t="s">
        <v>517</v>
      </c>
      <c r="J30" s="281" t="s">
        <v>424</v>
      </c>
      <c r="N30" s="238" t="str">
        <f t="shared" si="0"/>
        <v>O_00.0100.0001001.4.</v>
      </c>
    </row>
    <row r="31" spans="1:14" x14ac:dyDescent="0.25">
      <c r="A31" s="281" t="s">
        <v>459</v>
      </c>
      <c r="B31" s="281" t="s">
        <v>460</v>
      </c>
      <c r="C31" s="285" t="s">
        <v>424</v>
      </c>
      <c r="D31" s="285" t="s">
        <v>424</v>
      </c>
      <c r="E31" s="285" t="s">
        <v>424</v>
      </c>
      <c r="F31" s="285" t="s">
        <v>424</v>
      </c>
      <c r="G31" s="286" t="s">
        <v>424</v>
      </c>
      <c r="H31" s="286" t="s">
        <v>424</v>
      </c>
      <c r="I31" s="280" t="s">
        <v>517</v>
      </c>
      <c r="J31" s="281" t="s">
        <v>424</v>
      </c>
      <c r="N31" s="238" t="str">
        <f t="shared" si="0"/>
        <v>O_00.0100.0001001.5.</v>
      </c>
    </row>
    <row r="32" spans="1:14" x14ac:dyDescent="0.25">
      <c r="A32" s="281" t="s">
        <v>461</v>
      </c>
      <c r="B32" s="281" t="s">
        <v>462</v>
      </c>
      <c r="C32" s="285" t="s">
        <v>424</v>
      </c>
      <c r="D32" s="285" t="s">
        <v>424</v>
      </c>
      <c r="E32" s="285">
        <v>46538</v>
      </c>
      <c r="F32" s="285">
        <v>46568</v>
      </c>
      <c r="G32" s="286" t="s">
        <v>424</v>
      </c>
      <c r="H32" s="286" t="s">
        <v>424</v>
      </c>
      <c r="I32" s="280" t="s">
        <v>517</v>
      </c>
      <c r="J32" s="281" t="s">
        <v>424</v>
      </c>
      <c r="N32" s="238" t="str">
        <f t="shared" si="0"/>
        <v>O_00.0100.0001001.6.</v>
      </c>
    </row>
    <row r="33" spans="1:14" ht="31.5" x14ac:dyDescent="0.25">
      <c r="A33" s="281" t="s">
        <v>463</v>
      </c>
      <c r="B33" s="281" t="s">
        <v>464</v>
      </c>
      <c r="C33" s="285" t="s">
        <v>424</v>
      </c>
      <c r="D33" s="285" t="s">
        <v>424</v>
      </c>
      <c r="E33" s="285" t="s">
        <v>424</v>
      </c>
      <c r="F33" s="285" t="s">
        <v>424</v>
      </c>
      <c r="G33" s="286" t="s">
        <v>424</v>
      </c>
      <c r="H33" s="286" t="s">
        <v>424</v>
      </c>
      <c r="I33" s="280" t="s">
        <v>517</v>
      </c>
      <c r="J33" s="281" t="s">
        <v>424</v>
      </c>
      <c r="N33" s="238" t="str">
        <f t="shared" si="0"/>
        <v>O_00.0100.0001001.7.</v>
      </c>
    </row>
    <row r="34" spans="1:14" ht="31.5" x14ac:dyDescent="0.25">
      <c r="A34" s="281" t="s">
        <v>465</v>
      </c>
      <c r="B34" s="281" t="s">
        <v>466</v>
      </c>
      <c r="C34" s="285" t="s">
        <v>424</v>
      </c>
      <c r="D34" s="285" t="s">
        <v>424</v>
      </c>
      <c r="E34" s="285" t="s">
        <v>424</v>
      </c>
      <c r="F34" s="285" t="s">
        <v>424</v>
      </c>
      <c r="G34" s="286" t="s">
        <v>424</v>
      </c>
      <c r="H34" s="286" t="s">
        <v>424</v>
      </c>
      <c r="I34" s="280" t="s">
        <v>517</v>
      </c>
      <c r="J34" s="281" t="s">
        <v>424</v>
      </c>
      <c r="N34" s="238" t="str">
        <f t="shared" si="0"/>
        <v>O_00.0100.0001001.8.</v>
      </c>
    </row>
    <row r="35" spans="1:14" x14ac:dyDescent="0.25">
      <c r="A35" s="281" t="s">
        <v>467</v>
      </c>
      <c r="B35" s="281" t="s">
        <v>468</v>
      </c>
      <c r="C35" s="285" t="s">
        <v>424</v>
      </c>
      <c r="D35" s="285" t="s">
        <v>424</v>
      </c>
      <c r="E35" s="285">
        <v>46538</v>
      </c>
      <c r="F35" s="285">
        <v>46568</v>
      </c>
      <c r="G35" s="286" t="s">
        <v>424</v>
      </c>
      <c r="H35" s="286" t="s">
        <v>424</v>
      </c>
      <c r="I35" s="280" t="s">
        <v>517</v>
      </c>
      <c r="J35" s="281" t="s">
        <v>424</v>
      </c>
      <c r="N35" s="238" t="str">
        <f t="shared" si="0"/>
        <v>O_00.0100.0001001.9.</v>
      </c>
    </row>
    <row r="36" spans="1:14" x14ac:dyDescent="0.25">
      <c r="A36" s="281" t="s">
        <v>469</v>
      </c>
      <c r="B36" s="281" t="s">
        <v>470</v>
      </c>
      <c r="C36" s="285" t="s">
        <v>424</v>
      </c>
      <c r="D36" s="285" t="s">
        <v>424</v>
      </c>
      <c r="E36" s="285" t="s">
        <v>424</v>
      </c>
      <c r="F36" s="285" t="s">
        <v>424</v>
      </c>
      <c r="G36" s="286" t="s">
        <v>424</v>
      </c>
      <c r="H36" s="286" t="s">
        <v>424</v>
      </c>
      <c r="I36" s="280" t="s">
        <v>517</v>
      </c>
      <c r="J36" s="281" t="s">
        <v>424</v>
      </c>
      <c r="N36" s="238" t="str">
        <f t="shared" si="0"/>
        <v>O_00.0100.0001001.10.</v>
      </c>
    </row>
    <row r="37" spans="1:14" x14ac:dyDescent="0.25">
      <c r="A37" s="281" t="s">
        <v>471</v>
      </c>
      <c r="B37" s="281" t="s">
        <v>472</v>
      </c>
      <c r="C37" s="285" t="s">
        <v>424</v>
      </c>
      <c r="D37" s="285" t="s">
        <v>424</v>
      </c>
      <c r="E37" s="285">
        <v>93075</v>
      </c>
      <c r="F37" s="285">
        <v>93136</v>
      </c>
      <c r="G37" s="286" t="s">
        <v>424</v>
      </c>
      <c r="H37" s="286" t="s">
        <v>424</v>
      </c>
      <c r="I37" s="280" t="s">
        <v>517</v>
      </c>
      <c r="J37" s="281" t="s">
        <v>424</v>
      </c>
      <c r="N37" s="238" t="str">
        <f t="shared" si="0"/>
        <v>O_00.0100.0001001.11.</v>
      </c>
    </row>
    <row r="38" spans="1:14" x14ac:dyDescent="0.25">
      <c r="A38" s="280">
        <v>2</v>
      </c>
      <c r="B38" s="280" t="s">
        <v>510</v>
      </c>
      <c r="C38" s="285" t="s">
        <v>424</v>
      </c>
      <c r="D38" s="285" t="s">
        <v>424</v>
      </c>
      <c r="E38" s="285">
        <v>93046</v>
      </c>
      <c r="F38" s="285">
        <v>93166</v>
      </c>
      <c r="G38" s="286" t="s">
        <v>424</v>
      </c>
      <c r="H38" s="286" t="s">
        <v>424</v>
      </c>
      <c r="I38" s="280" t="s">
        <v>516</v>
      </c>
      <c r="J38" s="280" t="s">
        <v>424</v>
      </c>
      <c r="N38" s="238" t="str">
        <f t="shared" si="0"/>
        <v>O_00.0100.0001002</v>
      </c>
    </row>
    <row r="39" spans="1:14" ht="173.25" customHeight="1" x14ac:dyDescent="0.25">
      <c r="A39" s="282" t="s">
        <v>473</v>
      </c>
      <c r="B39" s="281" t="s">
        <v>474</v>
      </c>
      <c r="C39" s="285" t="s">
        <v>424</v>
      </c>
      <c r="D39" s="285" t="s">
        <v>424</v>
      </c>
      <c r="E39" s="285" t="s">
        <v>424</v>
      </c>
      <c r="F39" s="285" t="s">
        <v>424</v>
      </c>
      <c r="G39" s="286" t="s">
        <v>424</v>
      </c>
      <c r="H39" s="286" t="s">
        <v>424</v>
      </c>
      <c r="I39" s="280" t="s">
        <v>517</v>
      </c>
      <c r="J39" s="281" t="s">
        <v>424</v>
      </c>
      <c r="N39" s="238" t="str">
        <f t="shared" si="0"/>
        <v>O_00.0100.0001002.1.</v>
      </c>
    </row>
    <row r="40" spans="1:14" ht="63" x14ac:dyDescent="0.25">
      <c r="A40" s="282" t="s">
        <v>475</v>
      </c>
      <c r="B40" s="281" t="s">
        <v>476</v>
      </c>
      <c r="C40" s="285" t="s">
        <v>424</v>
      </c>
      <c r="D40" s="285" t="s">
        <v>424</v>
      </c>
      <c r="E40" s="285">
        <v>93046</v>
      </c>
      <c r="F40" s="285">
        <v>93166</v>
      </c>
      <c r="G40" s="286" t="s">
        <v>424</v>
      </c>
      <c r="H40" s="286" t="s">
        <v>424</v>
      </c>
      <c r="I40" s="280" t="s">
        <v>517</v>
      </c>
      <c r="J40" s="281" t="s">
        <v>424</v>
      </c>
      <c r="N40" s="238" t="str">
        <f t="shared" si="0"/>
        <v>O_00.0100.0001002.2.</v>
      </c>
    </row>
    <row r="41" spans="1:14" x14ac:dyDescent="0.25">
      <c r="A41" s="280">
        <v>3</v>
      </c>
      <c r="B41" s="280" t="s">
        <v>477</v>
      </c>
      <c r="C41" s="285" t="s">
        <v>424</v>
      </c>
      <c r="D41" s="285" t="s">
        <v>424</v>
      </c>
      <c r="E41" s="285">
        <v>93106</v>
      </c>
      <c r="F41" s="285">
        <v>93220</v>
      </c>
      <c r="G41" s="286" t="s">
        <v>424</v>
      </c>
      <c r="H41" s="286" t="s">
        <v>424</v>
      </c>
      <c r="I41" s="280" t="s">
        <v>516</v>
      </c>
      <c r="J41" s="280" t="s">
        <v>424</v>
      </c>
      <c r="N41" s="238" t="str">
        <f t="shared" si="0"/>
        <v>O_00.0100.0001003</v>
      </c>
    </row>
    <row r="42" spans="1:14" x14ac:dyDescent="0.25">
      <c r="A42" s="281" t="s">
        <v>478</v>
      </c>
      <c r="B42" s="281" t="s">
        <v>479</v>
      </c>
      <c r="C42" s="285" t="s">
        <v>424</v>
      </c>
      <c r="D42" s="285" t="s">
        <v>424</v>
      </c>
      <c r="E42" s="285" t="s">
        <v>424</v>
      </c>
      <c r="F42" s="285" t="s">
        <v>424</v>
      </c>
      <c r="G42" s="286" t="s">
        <v>424</v>
      </c>
      <c r="H42" s="286" t="s">
        <v>424</v>
      </c>
      <c r="I42" s="280" t="s">
        <v>517</v>
      </c>
      <c r="J42" s="281" t="s">
        <v>424</v>
      </c>
      <c r="N42" s="238" t="str">
        <f t="shared" si="0"/>
        <v>O_00.0100.0001003.1.</v>
      </c>
    </row>
    <row r="43" spans="1:14" ht="63" x14ac:dyDescent="0.25">
      <c r="A43" s="281" t="s">
        <v>480</v>
      </c>
      <c r="B43" s="281" t="s">
        <v>481</v>
      </c>
      <c r="C43" s="285" t="s">
        <v>424</v>
      </c>
      <c r="D43" s="285" t="s">
        <v>424</v>
      </c>
      <c r="E43" s="285">
        <v>93106</v>
      </c>
      <c r="F43" s="285">
        <v>93219</v>
      </c>
      <c r="G43" s="286" t="s">
        <v>424</v>
      </c>
      <c r="H43" s="286" t="s">
        <v>424</v>
      </c>
      <c r="I43" s="280" t="s">
        <v>517</v>
      </c>
      <c r="J43" s="281" t="s">
        <v>424</v>
      </c>
      <c r="N43" s="238" t="str">
        <f t="shared" si="0"/>
        <v>O_00.0100.0001003.2.</v>
      </c>
    </row>
    <row r="44" spans="1:14" x14ac:dyDescent="0.25">
      <c r="A44" s="281" t="s">
        <v>482</v>
      </c>
      <c r="B44" s="281" t="s">
        <v>483</v>
      </c>
      <c r="C44" s="285" t="s">
        <v>424</v>
      </c>
      <c r="D44" s="285" t="s">
        <v>424</v>
      </c>
      <c r="E44" s="285">
        <v>46508</v>
      </c>
      <c r="F44" s="285">
        <v>46568</v>
      </c>
      <c r="G44" s="286" t="s">
        <v>424</v>
      </c>
      <c r="H44" s="286" t="s">
        <v>424</v>
      </c>
      <c r="I44" s="280" t="s">
        <v>517</v>
      </c>
      <c r="J44" s="281" t="s">
        <v>424</v>
      </c>
      <c r="N44" s="238" t="str">
        <f t="shared" si="0"/>
        <v>O_00.0100.0001003.3.</v>
      </c>
    </row>
    <row r="45" spans="1:14" ht="31.5" x14ac:dyDescent="0.25">
      <c r="A45" s="281" t="s">
        <v>484</v>
      </c>
      <c r="B45" s="281" t="s">
        <v>485</v>
      </c>
      <c r="C45" s="285" t="s">
        <v>424</v>
      </c>
      <c r="D45" s="285" t="s">
        <v>424</v>
      </c>
      <c r="E45" s="285" t="s">
        <v>424</v>
      </c>
      <c r="F45" s="285" t="s">
        <v>424</v>
      </c>
      <c r="G45" s="286" t="s">
        <v>424</v>
      </c>
      <c r="H45" s="286" t="s">
        <v>424</v>
      </c>
      <c r="I45" s="280" t="s">
        <v>517</v>
      </c>
      <c r="J45" s="281" t="s">
        <v>424</v>
      </c>
      <c r="N45" s="238" t="str">
        <f t="shared" si="0"/>
        <v>O_00.0100.0001003.4.</v>
      </c>
    </row>
    <row r="46" spans="1:14" ht="63" x14ac:dyDescent="0.25">
      <c r="A46" s="281" t="s">
        <v>486</v>
      </c>
      <c r="B46" s="281" t="s">
        <v>487</v>
      </c>
      <c r="C46" s="285" t="s">
        <v>424</v>
      </c>
      <c r="D46" s="285" t="s">
        <v>424</v>
      </c>
      <c r="E46" s="285" t="s">
        <v>424</v>
      </c>
      <c r="F46" s="285" t="s">
        <v>424</v>
      </c>
      <c r="G46" s="286" t="s">
        <v>424</v>
      </c>
      <c r="H46" s="286" t="s">
        <v>424</v>
      </c>
      <c r="I46" s="280" t="s">
        <v>517</v>
      </c>
      <c r="J46" s="281" t="s">
        <v>424</v>
      </c>
      <c r="N46" s="238" t="str">
        <f t="shared" si="0"/>
        <v>O_00.0100.0001003.5.</v>
      </c>
    </row>
    <row r="47" spans="1:14" x14ac:dyDescent="0.25">
      <c r="A47" s="281" t="s">
        <v>488</v>
      </c>
      <c r="B47" s="281" t="s">
        <v>489</v>
      </c>
      <c r="C47" s="285" t="s">
        <v>424</v>
      </c>
      <c r="D47" s="285" t="s">
        <v>424</v>
      </c>
      <c r="E47" s="285" t="s">
        <v>424</v>
      </c>
      <c r="F47" s="285" t="s">
        <v>424</v>
      </c>
      <c r="G47" s="286" t="s">
        <v>424</v>
      </c>
      <c r="H47" s="286" t="s">
        <v>424</v>
      </c>
      <c r="I47" s="280" t="s">
        <v>424</v>
      </c>
      <c r="J47" s="281" t="s">
        <v>424</v>
      </c>
      <c r="N47" s="238" t="str">
        <f t="shared" si="0"/>
        <v>O_00.0100.0001003.6.</v>
      </c>
    </row>
    <row r="48" spans="1:14" x14ac:dyDescent="0.25">
      <c r="A48" s="280">
        <v>4</v>
      </c>
      <c r="B48" s="280" t="s">
        <v>490</v>
      </c>
      <c r="C48" s="285" t="s">
        <v>424</v>
      </c>
      <c r="D48" s="285" t="s">
        <v>424</v>
      </c>
      <c r="E48" s="285">
        <v>93160</v>
      </c>
      <c r="F48" s="285">
        <v>93228</v>
      </c>
      <c r="G48" s="286" t="s">
        <v>424</v>
      </c>
      <c r="H48" s="286" t="s">
        <v>424</v>
      </c>
      <c r="I48" s="280" t="s">
        <v>516</v>
      </c>
      <c r="J48" s="280" t="s">
        <v>424</v>
      </c>
      <c r="N48" s="238" t="str">
        <f t="shared" si="0"/>
        <v>O_00.0100.0001004</v>
      </c>
    </row>
    <row r="49" spans="1:14" x14ac:dyDescent="0.25">
      <c r="A49" s="281" t="s">
        <v>491</v>
      </c>
      <c r="B49" s="281" t="s">
        <v>492</v>
      </c>
      <c r="C49" s="285" t="s">
        <v>424</v>
      </c>
      <c r="D49" s="285" t="s">
        <v>424</v>
      </c>
      <c r="E49" s="285">
        <v>93160</v>
      </c>
      <c r="F49" s="285">
        <v>93208</v>
      </c>
      <c r="G49" s="286" t="s">
        <v>424</v>
      </c>
      <c r="H49" s="286" t="s">
        <v>424</v>
      </c>
      <c r="I49" s="280" t="s">
        <v>517</v>
      </c>
      <c r="J49" s="281" t="s">
        <v>424</v>
      </c>
      <c r="N49" s="238" t="str">
        <f t="shared" si="0"/>
        <v>O_00.0100.0001004.1.</v>
      </c>
    </row>
    <row r="50" spans="1:14" ht="47.25" x14ac:dyDescent="0.25">
      <c r="A50" s="281" t="s">
        <v>493</v>
      </c>
      <c r="B50" s="281" t="s">
        <v>494</v>
      </c>
      <c r="C50" s="285" t="s">
        <v>424</v>
      </c>
      <c r="D50" s="285" t="s">
        <v>424</v>
      </c>
      <c r="E50" s="285" t="s">
        <v>424</v>
      </c>
      <c r="F50" s="285" t="s">
        <v>424</v>
      </c>
      <c r="G50" s="286" t="s">
        <v>424</v>
      </c>
      <c r="H50" s="286" t="s">
        <v>424</v>
      </c>
      <c r="I50" s="280" t="s">
        <v>517</v>
      </c>
      <c r="J50" s="281" t="s">
        <v>424</v>
      </c>
      <c r="N50" s="238" t="str">
        <f t="shared" si="0"/>
        <v>O_00.0100.0001004.2.</v>
      </c>
    </row>
    <row r="51" spans="1:14" ht="31.5" x14ac:dyDescent="0.25">
      <c r="A51" s="281" t="s">
        <v>495</v>
      </c>
      <c r="B51" s="281" t="s">
        <v>496</v>
      </c>
      <c r="C51" s="285" t="s">
        <v>424</v>
      </c>
      <c r="D51" s="285" t="s">
        <v>424</v>
      </c>
      <c r="E51" s="285" t="s">
        <v>424</v>
      </c>
      <c r="F51" s="285" t="s">
        <v>424</v>
      </c>
      <c r="G51" s="286" t="s">
        <v>424</v>
      </c>
      <c r="H51" s="286" t="s">
        <v>424</v>
      </c>
      <c r="I51" s="280" t="s">
        <v>517</v>
      </c>
      <c r="J51" s="281" t="s">
        <v>424</v>
      </c>
      <c r="N51" s="238" t="str">
        <f t="shared" si="0"/>
        <v>O_00.0100.0001004.3.</v>
      </c>
    </row>
    <row r="52" spans="1:14" ht="31.5" x14ac:dyDescent="0.25">
      <c r="A52" s="283" t="s">
        <v>497</v>
      </c>
      <c r="B52" s="281" t="s">
        <v>498</v>
      </c>
      <c r="C52" s="285" t="s">
        <v>424</v>
      </c>
      <c r="D52" s="285" t="s">
        <v>424</v>
      </c>
      <c r="E52" s="285" t="s">
        <v>424</v>
      </c>
      <c r="F52" s="285" t="s">
        <v>424</v>
      </c>
      <c r="G52" s="286" t="s">
        <v>424</v>
      </c>
      <c r="H52" s="286" t="s">
        <v>424</v>
      </c>
      <c r="I52" s="280" t="s">
        <v>517</v>
      </c>
      <c r="J52" s="281" t="s">
        <v>424</v>
      </c>
      <c r="N52" s="238" t="str">
        <f t="shared" si="0"/>
        <v>O_00.0100.0001004.4.</v>
      </c>
    </row>
    <row r="53" spans="1:14" x14ac:dyDescent="0.25">
      <c r="A53" s="281" t="s">
        <v>499</v>
      </c>
      <c r="B53" s="284" t="s">
        <v>500</v>
      </c>
      <c r="C53" s="285" t="s">
        <v>424</v>
      </c>
      <c r="D53" s="285" t="s">
        <v>424</v>
      </c>
      <c r="E53" s="285">
        <v>93194</v>
      </c>
      <c r="F53" s="285">
        <v>93228</v>
      </c>
      <c r="G53" s="286" t="s">
        <v>424</v>
      </c>
      <c r="H53" s="286" t="s">
        <v>424</v>
      </c>
      <c r="I53" s="280" t="s">
        <v>517</v>
      </c>
      <c r="J53" s="281" t="s">
        <v>424</v>
      </c>
      <c r="N53" s="238" t="str">
        <f t="shared" si="0"/>
        <v>O_00.0100.0001004.5.</v>
      </c>
    </row>
    <row r="54" spans="1:14" x14ac:dyDescent="0.25">
      <c r="A54" s="281" t="s">
        <v>501</v>
      </c>
      <c r="B54" s="281" t="s">
        <v>502</v>
      </c>
      <c r="C54" s="285" t="s">
        <v>424</v>
      </c>
      <c r="D54" s="285" t="s">
        <v>424</v>
      </c>
      <c r="E54" s="285" t="s">
        <v>424</v>
      </c>
      <c r="F54" s="285" t="s">
        <v>424</v>
      </c>
      <c r="G54" s="286" t="s">
        <v>424</v>
      </c>
      <c r="H54" s="286" t="s">
        <v>424</v>
      </c>
      <c r="I54" s="280" t="s">
        <v>517</v>
      </c>
      <c r="J54" s="281" t="s">
        <v>424</v>
      </c>
      <c r="N54" s="238" t="str">
        <f t="shared" si="0"/>
        <v>O_00.0100.0001004.6.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2025-08-08T10:43:20Z</dcterms:modified>
</cp:coreProperties>
</file>