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FBA0172A-18EE-4D1A-BABC-7D36E879539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Z27" i="15" l="1"/>
  <c r="Z24" i="15" s="1"/>
  <c r="F30" i="15"/>
  <c r="F31" i="15"/>
  <c r="F33" i="15"/>
  <c r="D24" i="15"/>
  <c r="F28" i="15" l="1"/>
  <c r="AE27" i="15"/>
  <c r="AE24" i="15" s="1"/>
  <c r="F29" i="15"/>
  <c r="R27" i="15"/>
  <c r="R24" i="15" s="1"/>
  <c r="N27" i="15"/>
  <c r="F27" i="15" s="1"/>
  <c r="E31" i="15"/>
  <c r="E29" i="15"/>
  <c r="V27" i="15"/>
  <c r="V24" i="15" s="1"/>
  <c r="AC28" i="15"/>
  <c r="E33" i="15"/>
  <c r="AC33" i="15"/>
  <c r="N24" i="15"/>
  <c r="F24" i="15" s="1"/>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<sst xmlns="http://schemas.openxmlformats.org/spreadsheetml/2006/main" count="4582" uniqueCount="532">
  <si>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</si>
  <si>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</si>
  <si>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</si>
  <si>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</si>
  <si>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</si>
  <si>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</si>
  <si>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</si>
  <si>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</si>
  <si>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</si>
  <si>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</si>
  <si>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</si>
  <si>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</si>
  <si>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</si>
  <si>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</si>
  <si>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</si>
  <si>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</si>
  <si>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</si>
  <si>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</si>
  <si>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</si>
  <si>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</si>
  <si>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</si>
  <si>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</si>
  <si>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</si>
  <si>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</si>
  <si>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</si>
  <si>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</si>
  <si>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</si>
  <si>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</si>
  <si>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</si>
  <si>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</si>
  <si>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</si>
  <si>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</si>
  <si>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</si>
  <si>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</si>
  <si>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</si>
  <si>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</si>
  <si>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</si>
  <si>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</si>
  <si>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</si>
  <si>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</si>
  <si>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</si>
  <si>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</si>
  <si>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</si>
  <si>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</si>
  <si>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</si>
  <si>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</si>
  <si>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</si>
  <si>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</si>
  <si>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</si>
  <si>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</si>
  <si>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</si>
  <si>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</si>
  <si>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</si>
  <si>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</si>
  <si>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</si>
  <si>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</si>
  <si>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</si>
  <si>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</si>
  <si>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</si>
  <si>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</si>
  <si>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</si>
  <si>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</si>
  <si>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</si>
  <si>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</si>
  <si>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</si>
  <si>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</si>
  <si>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</si>
  <si>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</si>
  <si>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</si>
  <si>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</si>
  <si>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</si>
  <si>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</si>
  <si>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</si>
  <si>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</si>
  <si>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</si>
  <si>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</si>
  <si>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</si>
  <si>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</si>
  <si>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</si>
  <si>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</si>
  <si>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</si>
  <si>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</si>
  <si>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</si>
  <si>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</si>
  <si>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</si>
  <si>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</si>
  <si>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</si>
  <si>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</si>
  <si>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</si>
  <si>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</si>
  <si>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</si>
  <si>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</si>
  <si>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</si>
  <si>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</si>
  <si>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</si>
  <si>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</si>
  <si>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</si>
  <si>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</si>
  <si>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</si>
  <si>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</si>
  <si>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</si>
  <si>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</si>
  <si>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</si>
  <si>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</si>
  <si>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</si>
  <si>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</si>
  <si>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</si>
  <si>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</si>
  <si>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</si>
  <si>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</si>
  <si>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</si>
  <si>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</si>
  <si>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</si>
  <si>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</si>
  <si>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</si>
  <si>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</si>
  <si>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</si>
  <si>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</si>
  <si>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</si>
  <si>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</si>
  <si>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</si>
  <si>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</si>
  <si>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</si>
  <si>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</si>
  <si>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</si>
  <si>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</si>
  <si>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</si>
  <si>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</si>
  <si>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</si>
  <si>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</si>
  <si>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</si>
  <si>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</si>
  <si>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</si>
  <si>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</si>
  <si>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</si>
  <si>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</si>
  <si>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</si>
  <si>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</si>
  <si>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</si>
  <si>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</si>
  <si>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</si>
  <si>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</si>
  <si>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</si>
  <si>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</si>
  <si>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</si>
  <si>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</si>
  <si>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</si>
  <si>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</si>
  <si>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</si>
  <si>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</si>
  <si>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</si>
  <si>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</si>
  <si>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</si>
  <si>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</si>
  <si>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</si>
  <si>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</si>
  <si>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</si>
  <si>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</si>
  <si>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</si>
  <si>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</si>
  <si>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</si>
  <si>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</si>
  <si>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</si>
  <si>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</si>
  <si>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</si>
  <si>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</si>
  <si>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</si>
  <si>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</si>
  <si>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</si>
  <si>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</si>
  <si>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</si>
  <si>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</si>
  <si>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</si>
  <si>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</si>
  <si>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</si>
  <si>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</si>
  <si>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</si>
  <si>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</si>
  <si>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</si>
  <si>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</si>
  <si>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</si>
  <si>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</si>
  <si>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</si>
  <si>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</si>
  <si>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</si>
  <si>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</si>
  <si>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</si>
  <si>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</si>
  <si>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</si>
  <si>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</si>
  <si>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</si>
  <si>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</si>
  <si>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</si>
  <si>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</si>
  <si>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</si>
  <si>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</si>
  <si>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</si>
  <si>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</si>
  <si>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</si>
  <si>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</si>
  <si>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</si>
  <si>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</si>
  <si>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</si>
  <si>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</si>
  <si>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</si>
  <si>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</si>
  <si>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</si>
  <si>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</si>
  <si>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</si>
  <si>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</si>
  <si>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</si>
  <si>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</si>
  <si>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</si>
  <si>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</si>
  <si>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</si>
  <si>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</si>
  <si>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</si>
  <si>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</si>
  <si>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</si>
  <si>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</si>
  <si>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</si>
  <si>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</si>
  <si>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</si>
  <si>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</si>
  <si>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</si>
  <si>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</si>
  <si>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</si>
  <si>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</si>
  <si>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</si>
  <si>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</si>
  <si>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</si>
  <si>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</si>
  <si>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</si>
  <si>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</si>
  <si>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</si>
  <si>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</si>
  <si>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</si>
  <si>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</si>
  <si>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</si>
  <si>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</si>
  <si>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</si>
  <si>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</si>
  <si>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</si>
  <si>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</si>
  <si>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</si>
  <si>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</si>
  <si>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</si>
  <si>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</si>
  <si>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</si>
  <si>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</si>
  <si>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</si>
  <si>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</si>
  <si>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</si>
  <si>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</si>
  <si>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</si>
  <si>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</si>
  <si>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</si>
  <si>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</si>
  <si>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</si>
  <si>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</si>
  <si>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</si>
  <si>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</si>
  <si>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</si>
  <si>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</si>
  <si>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</si>
  <si>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</si>
  <si>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</si>
  <si>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</si>
  <si>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</si>
  <si>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</si>
  <si>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</si>
  <si>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</si>
  <si>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</si>
  <si>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</si>
  <si>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</si>
  <si>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</si>
  <si>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</si>
  <si>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</si>
  <si>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</si>
  <si>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</si>
  <si>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</si>
  <si>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</si>
  <si>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</si>
  <si>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</si>
  <si>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</si>
  <si>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</si>
  <si>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</si>
  <si>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</si>
  <si>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</si>
  <si>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</si>
  <si>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</si>
  <si>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</si>
  <si>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</si>
  <si>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</si>
  <si>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</si>
  <si>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</si>
  <si>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</si>
  <si>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</si>
  <si>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</si>
  <si>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</si>
  <si>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</si>
  <si>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</si>
  <si>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</si>
  <si>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</si>
  <si>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</si>
  <si>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</si>
  <si>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</si>
  <si>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</si>
  <si>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</si>
  <si>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</si>
  <si>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</si>
  <si>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</si>
  <si>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</si>
  <si>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</si>
  <si>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</si>
  <si>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</si>
  <si>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</si>
  <si>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</si>
  <si>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</si>
  <si>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</si>
  <si>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</si>
  <si>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</si>
  <si>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</si>
  <si>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</si>
  <si>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</si>
  <si>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</si>
  <si>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</si>
  <si>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</si>
  <si>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</si>
  <si>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</si>
  <si>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</si>
  <si>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</si>
  <si>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</si>
  <si>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</si>
  <si>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</si>
  <si>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</si>
  <si>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</si>
  <si>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</si>
  <si>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</si>
  <si>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</si>
  <si>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</si>
  <si>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</si>
  <si>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</si>
  <si>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</si>
  <si>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</si>
  <si>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</si>
  <si>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</si>
  <si>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</si>
  <si>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</si>
  <si>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</si>
  <si>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</si>
  <si>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</si>
  <si>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</si>
  <si>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</si>
  <si>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</si>
  <si>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</si>
  <si>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</si>
  <si>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</si>
  <si>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</si>
  <si>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</si>
  <si>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</si>
  <si>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</si>
  <si>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</si>
  <si>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</si>
  <si>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</si>
  <si>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</si>
  <si>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</si>
  <si>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</si>
  <si>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</si>
  <si>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</si>
  <si>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</si>
  <si>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</si>
  <si>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</si>
  <si>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</si>
  <si>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</si>
  <si>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</si>
  <si>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</si>
  <si>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</si>
  <si>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</si>
  <si>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</si>
  <si>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</si>
  <si>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</si>
  <si>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</si>
  <si>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</si>
  <si>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</si>
  <si>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</si>
  <si>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</si>
  <si>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</si>
  <si>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</si>
  <si>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</si>
  <si>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</si>
  <si>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</si>
  <si>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</si>
  <si>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</si>
  <si>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</si>
  <si>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</si>
  <si>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</si>
  <si>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</si>
  <si>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</si>
  <si>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</si>
  <si>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</si>
  <si>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</si>
  <si>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</si>
  <si>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</si>
  <si>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</si>
  <si>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</si>
  <si>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</si>
  <si>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</si>
  <si>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</si>
  <si>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</si>
  <si>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</si>
  <si>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</si>
  <si>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</si>
  <si>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</si>
  <si>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</si>
  <si>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</si>
  <si>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</si>
  <si>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</si>
  <si>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</si>
  <si>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</si>
  <si>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</si>
  <si>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</si>
  <si>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</si>
  <si>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</si>
  <si>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</si>
  <si>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</si>
  <si>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</si>
  <si>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</si>
  <si>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</si>
  <si>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</si>
  <si>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</si>
  <si>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</si>
  <si>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</si>
  <si>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</si>
  <si>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</si>
  <si>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</si>
  <si>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</si>
  <si>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</si>
  <si>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</si>
  <si>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</si>
  <si>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</si>
  <si>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</si>
  <si>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</si>
  <si>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</si>
  <si>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M_00.0043.000043</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</si>
  <si>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</si>
  <si>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</si>
  <si>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</si>
  <si>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</si>
  <si>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</si>
  <si>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</si>
  <si>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</si>
  <si>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</si>
  <si>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</si>
  <si>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</si>
  <si>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</si>
  <si>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</si>
  <si>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</si>
  <si>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</si>
  <si>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</si>
  <si>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</si>
  <si>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</si>
  <si>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</si>
  <si>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</si>
  <si>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</si>
  <si>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</si>
  <si>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</si>
  <si>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</si>
  <si>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</si>
  <si>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</si>
  <si>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</si>
  <si>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</si>
  <si>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</si>
  <si>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</si>
  <si>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</si>
  <si>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</si>
  <si>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</si>
  <si>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</si>
  <si>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</si>
  <si>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</si>
  <si>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</si>
  <si>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</si>
  <si>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</si>
  <si>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</si>
  <si>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</si>
  <si>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</si>
  <si>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</si>
  <si>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</si>
  <si>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</si>
  <si>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</si>
  <si>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</si>
  <si>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</si>
  <si>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</si>
  <si>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</si>
  <si>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</si>
  <si>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</si>
  <si>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</si>
  <si>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</si>
  <si>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</si>
  <si>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</si>
  <si>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</si>
  <si>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</si>
  <si>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</si>
  <si>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</si>
  <si>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</si>
  <si>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ПС Чулымская строительство быстровозводимого здания гаража на 8 машиномест</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</si>
  <si>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</si>
  <si>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</si>
  <si>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</si>
  <si>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</si>
  <si>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</si>
  <si>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корректировкой технических решений при подготовке закупочной документации с последующей корректировкой задания на проектирование с увеличением числа машиномест с 4 до 8 шт.  Смещение сроков выполнения строительно-монтажных работ обусловлено необходимостью выполнения поэтапной реализации инвестиционного проект ПИР и СМР с учетом возможности отнесения строящегося объекта к объекту капитального строительства и необходимостью подготовки полного пакета исходно-разрешительной документации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</si>
  <si>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</si>
  <si>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</si>
  <si>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</si>
  <si>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</si>
  <si>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см. комментарии ниже по этапам</t>
  </si>
  <si>
    <t>-</t>
  </si>
  <si>
    <t>Смещение сроков выполнения строительно-монтажных работ обусловлено необходимостью выполнения поэтапной реализации инвестиционного проект ПИР и СМР с учетом возможности отнесения строящегося объекта к объекту капитального строительства и необходимостью подготовки полного пакета исходно-разрешительной документации</t>
  </si>
  <si>
    <t>г. Чулым</t>
  </si>
  <si>
    <t>не требуется</t>
  </si>
  <si>
    <t>+</t>
  </si>
  <si>
    <t>не относится</t>
  </si>
  <si>
    <t>2,79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</si>
  <si>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</si>
  <si>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автотранспорта, непосредственно принимающей участие в регулируемом виде деятельности.</t>
  </si>
  <si>
    <t>ПС 220 кВ Чулымская</t>
  </si>
  <si>
    <t>31703,38 тыс. руб. с НДС на 1 здание</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</si>
  <si>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</si>
  <si>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</si>
  <si>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</si>
  <si>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Чулым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</si>
</sst>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505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512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513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519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520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520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520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521</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520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522</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520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520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517</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31.703379068436895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523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31.703379068436892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26.419482557030747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M_00.0043.000043</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ПС Чулымская строительство быстровозводимого здания гаража на 8 машиномест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446</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445</v>
      </c>
      <c r="F22" s="271" t="s">
        <v>504</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12.755292260411654</v>
      </c>
      <c r="D24" s="261">
        <f t="shared" ref="D24:G24" si="0">D25+D26+D27+D32+D33</f>
        <v>31.703379068436895</v>
      </c>
      <c r="E24" s="262">
        <f>J24+N24+R24+V24+Z24+AE24</f>
        <v>31.703379068436892</v>
      </c>
      <c r="F24" s="262">
        <f t="shared" ref="F24:F26" si="1">N24+R24+V24+Z24+AE24</f>
        <v>30.003379064436892</v>
      </c>
      <c r="G24" s="253">
        <f t="shared" si="0"/>
        <v>0</v>
      </c>
      <c r="H24" s="253">
        <f>H25+H26+H27+H32+H33</f>
        <v>2.1258820434019419</v>
      </c>
      <c r="I24" s="253" t="s">
        <v>424</v>
      </c>
      <c r="J24" s="261">
        <f>J25+J26+J27+J32+J33</f>
        <v>1.7000000040000001</v>
      </c>
      <c r="K24" s="261" t="s">
        <v>424</v>
      </c>
      <c r="L24" s="253">
        <f>L25+L26+L27+L32+L33</f>
        <v>30.003379064436889</v>
      </c>
      <c r="M24" s="253" t="s">
        <v>424</v>
      </c>
      <c r="N24" s="261">
        <f>N25+N26+N27+N32+N33</f>
        <v>0</v>
      </c>
      <c r="O24" s="261" t="s">
        <v>424</v>
      </c>
      <c r="P24" s="253">
        <f t="shared" ref="P24" si="2">P25+P26+P27+P32+P33</f>
        <v>0</v>
      </c>
      <c r="Q24" s="253" t="s">
        <v>424</v>
      </c>
      <c r="R24" s="261">
        <f>R25+R26+R27+R32+R33</f>
        <v>30.003379064436892</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32.129261107838829</v>
      </c>
      <c r="AC24" s="264">
        <f>J24+N24+R24+V24+Z24</f>
        <v>31.703379068436892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10.629410217009712</v>
      </c>
      <c r="D27" s="261">
        <v>26.419482557030747</v>
      </c>
      <c r="E27" s="264">
        <f>J27+N27+R27+V27+Z27+AE27</f>
        <v>26.419482557030747</v>
      </c>
      <c r="F27" s="264">
        <f t="shared" ref="F27:F68" si="8">N27+R27+V27+Z27+AE27</f>
        <v>25.002815887030746</v>
      </c>
      <c r="G27" s="253">
        <v>0</v>
      </c>
      <c r="H27" s="253">
        <f>SUM(H28:H31)</f>
        <v>0</v>
      </c>
      <c r="I27" s="253" t="s">
        <v>424</v>
      </c>
      <c r="J27" s="261">
        <f>SUM(J28:J31)</f>
        <v>1.4166666700000001</v>
      </c>
      <c r="K27" s="261" t="s">
        <v>424</v>
      </c>
      <c r="L27" s="253">
        <f>SUM(L28:L31)</f>
        <v>30.003379064436889</v>
      </c>
      <c r="M27" s="253" t="s">
        <v>424</v>
      </c>
      <c r="N27" s="261">
        <f>SUM(N28:N31)</f>
        <v>0</v>
      </c>
      <c r="O27" s="261" t="s">
        <v>424</v>
      </c>
      <c r="P27" s="253">
        <f>SUM(P28:P31)</f>
        <v>0</v>
      </c>
      <c r="Q27" s="253" t="s">
        <v>424</v>
      </c>
      <c r="R27" s="261">
        <f>SUM(R28:R31)</f>
        <v>25.002815887030746</v>
      </c>
      <c r="S27" s="261" t="s">
        <v>424</v>
      </c>
      <c r="T27" s="253">
        <f>SUM(T28:T31)</f>
        <v>0</v>
      </c>
      <c r="U27" s="253" t="s">
        <v>424</v>
      </c>
      <c r="V27" s="261">
        <f>SUM(V28:V31)</f>
        <v>0</v>
      </c>
      <c r="W27" s="261" t="s">
        <v>424</v>
      </c>
      <c r="X27" s="253">
        <f>SUM(X28:X31)</f>
        <v>0</v>
      </c>
      <c r="Y27" s="253" t="s">
        <v>424</v>
      </c>
      <c r="Z27" s="261">
        <f>SUM(Z28:Z31)</f>
        <v>0</v>
      </c>
      <c r="AA27" s="261" t="s">
        <v>424</v>
      </c>
      <c r="AB27" s="254">
        <f t="shared" si="6"/>
        <v>30.003379064436889</v>
      </c>
      <c r="AC27" s="264">
        <f t="shared" si="7"/>
        <v>26.419482557030747</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1.4166666700000001</v>
      </c>
      <c r="F28" s="264">
        <f t="shared" si="8"/>
        <v>0</v>
      </c>
      <c r="G28" s="254" t="s">
        <v>424</v>
      </c>
      <c r="H28" s="254">
        <v>0</v>
      </c>
      <c r="I28" s="255">
        <v>0</v>
      </c>
      <c r="J28" s="263">
        <v>1.4166666700000001</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1.4166666700000001</v>
      </c>
      <c r="AE28" s="274">
        <v>0</v>
      </c>
      <c r="AF28" s="274">
        <v>0</v>
      </c>
      <c r="AG28" s="278">
        <v>0</v>
      </c>
      <c r="AH28" s="278">
        <v>0</v>
      </c>
    </row>
    <row r="29" spans="1:34" ht="31.5" x14ac:dyDescent="0.25">
      <c r="A29" s="58" t="s">
        <v>426</v>
      </c>
      <c r="B29" s="42" t="s">
        <v>166</v>
      </c>
      <c r="C29" s="255" t="s">
        <v>424</v>
      </c>
      <c r="D29" s="265" t="s">
        <v>424</v>
      </c>
      <c r="E29" s="264">
        <f t="shared" si="9"/>
        <v>24.940647760301239</v>
      </c>
      <c r="F29" s="264">
        <f t="shared" si="8"/>
        <v>24.940647760301239</v>
      </c>
      <c r="G29" s="254" t="s">
        <v>424</v>
      </c>
      <c r="H29" s="254">
        <v>0</v>
      </c>
      <c r="I29" s="255">
        <v>0</v>
      </c>
      <c r="J29" s="263">
        <v>0</v>
      </c>
      <c r="K29" s="265">
        <v>0</v>
      </c>
      <c r="L29" s="254">
        <v>29.928777312361486</v>
      </c>
      <c r="M29" s="255" t="s">
        <v>61</v>
      </c>
      <c r="N29" s="263">
        <v>0</v>
      </c>
      <c r="O29" s="265">
        <v>0</v>
      </c>
      <c r="P29" s="254">
        <v>0</v>
      </c>
      <c r="Q29" s="270">
        <v>0</v>
      </c>
      <c r="R29" s="263">
        <v>24.940647760301239</v>
      </c>
      <c r="S29" s="265" t="s">
        <v>61</v>
      </c>
      <c r="T29" s="254">
        <v>0</v>
      </c>
      <c r="U29" s="270">
        <v>0</v>
      </c>
      <c r="V29" s="263">
        <v>0</v>
      </c>
      <c r="W29" s="265">
        <v>0</v>
      </c>
      <c r="X29" s="254">
        <v>0</v>
      </c>
      <c r="Y29" s="270">
        <v>0</v>
      </c>
      <c r="Z29" s="263">
        <v>0</v>
      </c>
      <c r="AA29" s="265">
        <v>0</v>
      </c>
      <c r="AB29" s="254">
        <f t="shared" si="6"/>
        <v>29.928777312361486</v>
      </c>
      <c r="AC29" s="264">
        <f t="shared" si="7"/>
        <v>24.940647760301239</v>
      </c>
      <c r="AD29" s="204"/>
      <c r="AE29" s="274">
        <v>0</v>
      </c>
      <c r="AF29" s="276">
        <v>0</v>
      </c>
      <c r="AG29" s="278">
        <v>0</v>
      </c>
      <c r="AH29" s="278">
        <v>0</v>
      </c>
    </row>
    <row r="30" spans="1:34" x14ac:dyDescent="0.25">
      <c r="A30" s="58" t="s">
        <v>427</v>
      </c>
      <c r="B30" s="42" t="s">
        <v>164</v>
      </c>
      <c r="C30" s="255" t="s">
        <v>424</v>
      </c>
      <c r="D30" s="265" t="s">
        <v>424</v>
      </c>
      <c r="E30" s="264">
        <f t="shared" si="9"/>
        <v>3.1297951297971395E-2</v>
      </c>
      <c r="F30" s="264">
        <f t="shared" si="8"/>
        <v>3.1297951297971395E-2</v>
      </c>
      <c r="G30" s="254" t="s">
        <v>424</v>
      </c>
      <c r="H30" s="254">
        <v>0</v>
      </c>
      <c r="I30" s="255">
        <v>0</v>
      </c>
      <c r="J30" s="263">
        <v>0</v>
      </c>
      <c r="K30" s="265">
        <v>0</v>
      </c>
      <c r="L30" s="254">
        <v>3.7557541557565674E-2</v>
      </c>
      <c r="M30" s="255" t="s">
        <v>61</v>
      </c>
      <c r="N30" s="263">
        <v>0</v>
      </c>
      <c r="O30" s="265">
        <v>0</v>
      </c>
      <c r="P30" s="254">
        <v>0</v>
      </c>
      <c r="Q30" s="254">
        <v>0</v>
      </c>
      <c r="R30" s="263">
        <v>3.1297951297971395E-2</v>
      </c>
      <c r="S30" s="265" t="s">
        <v>61</v>
      </c>
      <c r="T30" s="254">
        <v>0</v>
      </c>
      <c r="U30" s="254">
        <v>0</v>
      </c>
      <c r="V30" s="263">
        <v>0</v>
      </c>
      <c r="W30" s="265">
        <v>0</v>
      </c>
      <c r="X30" s="254">
        <v>0</v>
      </c>
      <c r="Y30" s="254">
        <v>0</v>
      </c>
      <c r="Z30" s="263">
        <v>0</v>
      </c>
      <c r="AA30" s="265">
        <v>0</v>
      </c>
      <c r="AB30" s="254">
        <f t="shared" si="6"/>
        <v>3.7557541557565674E-2</v>
      </c>
      <c r="AC30" s="264">
        <f t="shared" si="7"/>
        <v>3.1297951297971395E-2</v>
      </c>
      <c r="AD30" s="204"/>
      <c r="AE30" s="274">
        <v>0</v>
      </c>
      <c r="AF30" s="274">
        <v>0</v>
      </c>
      <c r="AG30" s="278">
        <v>0</v>
      </c>
      <c r="AH30" s="278">
        <v>0</v>
      </c>
    </row>
    <row r="31" spans="1:34" x14ac:dyDescent="0.25">
      <c r="A31" s="58" t="s">
        <v>428</v>
      </c>
      <c r="B31" s="42" t="s">
        <v>162</v>
      </c>
      <c r="C31" s="255" t="s">
        <v>424</v>
      </c>
      <c r="D31" s="265" t="s">
        <v>424</v>
      </c>
      <c r="E31" s="264">
        <f t="shared" si="9"/>
        <v>3.0870175431532688E-2</v>
      </c>
      <c r="F31" s="264">
        <f t="shared" si="8"/>
        <v>3.0870175431532688E-2</v>
      </c>
      <c r="G31" s="254" t="s">
        <v>424</v>
      </c>
      <c r="H31" s="254">
        <v>0</v>
      </c>
      <c r="I31" s="255">
        <v>0</v>
      </c>
      <c r="J31" s="263">
        <v>0</v>
      </c>
      <c r="K31" s="265">
        <v>0</v>
      </c>
      <c r="L31" s="254">
        <v>3.7044210517839224E-2</v>
      </c>
      <c r="M31" s="255" t="s">
        <v>61</v>
      </c>
      <c r="N31" s="263">
        <v>0</v>
      </c>
      <c r="O31" s="265">
        <v>0</v>
      </c>
      <c r="P31" s="254">
        <v>0</v>
      </c>
      <c r="Q31" s="254">
        <v>0</v>
      </c>
      <c r="R31" s="263">
        <v>3.0870175431532688E-2</v>
      </c>
      <c r="S31" s="265" t="s">
        <v>61</v>
      </c>
      <c r="T31" s="254">
        <v>0</v>
      </c>
      <c r="U31" s="254">
        <v>0</v>
      </c>
      <c r="V31" s="263">
        <v>0</v>
      </c>
      <c r="W31" s="265">
        <v>0</v>
      </c>
      <c r="X31" s="254">
        <v>0</v>
      </c>
      <c r="Y31" s="254">
        <v>0</v>
      </c>
      <c r="Z31" s="263">
        <v>0</v>
      </c>
      <c r="AA31" s="265">
        <v>0</v>
      </c>
      <c r="AB31" s="254">
        <f t="shared" si="6"/>
        <v>3.7044210517839224E-2</v>
      </c>
      <c r="AC31" s="264">
        <f t="shared" si="7"/>
        <v>3.0870175431532688E-2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2.1258820434019419</v>
      </c>
      <c r="D33" s="263">
        <v>5.2838965114061498</v>
      </c>
      <c r="E33" s="264">
        <f t="shared" si="9"/>
        <v>5.2838965114061471</v>
      </c>
      <c r="F33" s="264">
        <f t="shared" si="8"/>
        <v>5.0005631774061472</v>
      </c>
      <c r="G33" s="254">
        <v>0</v>
      </c>
      <c r="H33" s="254">
        <v>2.1258820434019419</v>
      </c>
      <c r="I33" s="254">
        <f>I31</f>
        <v>0</v>
      </c>
      <c r="J33" s="263">
        <v>0.28333333399999994</v>
      </c>
      <c r="K33" s="263">
        <f>K31</f>
        <v>0</v>
      </c>
      <c r="L33" s="254">
        <v>0</v>
      </c>
      <c r="M33" s="254" t="str">
        <f>M31</f>
        <v>2</v>
      </c>
      <c r="N33" s="263">
        <v>0</v>
      </c>
      <c r="O33" s="263">
        <f>O31</f>
        <v>0</v>
      </c>
      <c r="P33" s="254">
        <v>0</v>
      </c>
      <c r="Q33" s="254">
        <f>Q31</f>
        <v>0</v>
      </c>
      <c r="R33" s="263">
        <v>5.0005631774061472</v>
      </c>
      <c r="S33" s="263" t="str">
        <f>S31</f>
        <v>2</v>
      </c>
      <c r="T33" s="254">
        <v>0</v>
      </c>
      <c r="U33" s="254">
        <f>U31</f>
        <v>0</v>
      </c>
      <c r="V33" s="263">
        <v>0</v>
      </c>
      <c r="W33" s="263">
        <f>W31</f>
        <v>0</v>
      </c>
      <c r="X33" s="254">
        <v>0</v>
      </c>
      <c r="Y33" s="254">
        <f>Y31</f>
        <v>0</v>
      </c>
      <c r="Z33" s="263">
        <v>0</v>
      </c>
      <c r="AA33" s="263">
        <f>AA31</f>
        <v>0</v>
      </c>
      <c r="AB33" s="254">
        <f t="shared" si="6"/>
        <v>2.1258820434019419</v>
      </c>
      <c r="AC33" s="264">
        <f t="shared" si="7"/>
        <v>5.2838965114061471</v>
      </c>
      <c r="AE33" s="274">
        <v>0</v>
      </c>
      <c r="AF33" s="274">
        <f>AF31</f>
        <v>0</v>
      </c>
      <c r="AG33" s="278">
        <v>0</v>
      </c>
      <c r="AH33" s="278">
        <v>0</v>
      </c>
    </row>
    <row r="34" spans="1:34" ht="47.25" x14ac:dyDescent="0.25">
      <c r="A34" s="60" t="s">
        <v>61</v>
      </c>
      <c r="B34" s="59" t="s">
        <v>170</v>
      </c>
      <c r="C34" s="253">
        <f>SUM(C35:C38)</f>
        <v>26.419482557030747</v>
      </c>
      <c r="D34" s="261">
        <f t="shared" ref="D34:G34" si="10">SUM(D35:D38)</f>
        <v>26.419482557030747</v>
      </c>
      <c r="E34" s="262">
        <f t="shared" si="9"/>
        <v>26.419482557030747</v>
      </c>
      <c r="F34" s="262">
        <f t="shared" si="8"/>
        <v>25.002815887030746</v>
      </c>
      <c r="G34" s="253">
        <f t="shared" si="10"/>
        <v>0</v>
      </c>
      <c r="H34" s="253">
        <f>SUM(H35:H38)</f>
        <v>0</v>
      </c>
      <c r="I34" s="253" t="s">
        <v>424</v>
      </c>
      <c r="J34" s="261">
        <f>SUM(J35:J38)</f>
        <v>1.4166666700000001</v>
      </c>
      <c r="K34" s="261" t="s">
        <v>424</v>
      </c>
      <c r="L34" s="253">
        <f>SUM(L35:L38)</f>
        <v>25.002815887030746</v>
      </c>
      <c r="M34" s="253" t="s">
        <v>424</v>
      </c>
      <c r="N34" s="261">
        <f>SUM(N35:N38)</f>
        <v>0</v>
      </c>
      <c r="O34" s="261" t="s">
        <v>424</v>
      </c>
      <c r="P34" s="253">
        <f>SUM(P35:P38)</f>
        <v>0</v>
      </c>
      <c r="Q34" s="253" t="s">
        <v>424</v>
      </c>
      <c r="R34" s="261">
        <f>SUM(R35:R38)</f>
        <v>25.002815887030746</v>
      </c>
      <c r="S34" s="261" t="s">
        <v>424</v>
      </c>
      <c r="T34" s="253">
        <f>SUM(T35:T38)</f>
        <v>0</v>
      </c>
      <c r="U34" s="253" t="s">
        <v>424</v>
      </c>
      <c r="V34" s="261">
        <f>SUM(V35:V38)</f>
        <v>0</v>
      </c>
      <c r="W34" s="261" t="s">
        <v>424</v>
      </c>
      <c r="X34" s="253">
        <f>SUM(X35:X38)</f>
        <v>0</v>
      </c>
      <c r="Y34" s="253" t="s">
        <v>424</v>
      </c>
      <c r="Z34" s="261">
        <f>SUM(Z35:Z38)</f>
        <v>0</v>
      </c>
      <c r="AA34" s="261" t="s">
        <v>424</v>
      </c>
      <c r="AB34" s="254">
        <f t="shared" si="6"/>
        <v>25.002815887030746</v>
      </c>
      <c r="AC34" s="264">
        <f t="shared" si="7"/>
        <v>26.419482557030747</v>
      </c>
      <c r="AD34" s="204"/>
      <c r="AE34" s="273">
        <f>SUM(AE35:AE38)</f>
        <v>0</v>
      </c>
      <c r="AF34" s="273" t="s">
        <v>424</v>
      </c>
      <c r="AG34" s="278">
        <v>0</v>
      </c>
      <c r="AH34" s="278">
        <v>0</v>
      </c>
    </row>
    <row r="35" spans="1:34" x14ac:dyDescent="0.25">
      <c r="A35" s="60" t="s">
        <v>169</v>
      </c>
      <c r="B35" s="42" t="s">
        <v>168</v>
      </c>
      <c r="C35" s="254">
        <v>1.4166666700000001</v>
      </c>
      <c r="D35" s="263">
        <v>1.4166666700000001</v>
      </c>
      <c r="E35" s="264">
        <f t="shared" si="9"/>
        <v>1.4166666700000001</v>
      </c>
      <c r="F35" s="264">
        <f t="shared" si="8"/>
        <v>0</v>
      </c>
      <c r="G35" s="254">
        <v>0</v>
      </c>
      <c r="H35" s="254">
        <v>0</v>
      </c>
      <c r="I35" s="255">
        <v>0</v>
      </c>
      <c r="J35" s="263">
        <v>1.4166666700000001</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1.4166666700000001</v>
      </c>
      <c r="AD35" s="203"/>
      <c r="AE35" s="274">
        <v>0</v>
      </c>
      <c r="AF35" s="275">
        <v>0</v>
      </c>
      <c r="AG35" s="278">
        <v>0</v>
      </c>
      <c r="AH35" s="278">
        <v>0</v>
      </c>
    </row>
    <row r="36" spans="1:34" ht="31.5" x14ac:dyDescent="0.25">
      <c r="A36" s="60" t="s">
        <v>167</v>
      </c>
      <c r="B36" s="42" t="s">
        <v>166</v>
      </c>
      <c r="C36" s="254">
        <v>24.940647760301239</v>
      </c>
      <c r="D36" s="263">
        <v>24.940647760301239</v>
      </c>
      <c r="E36" s="264">
        <f t="shared" si="9"/>
        <v>24.940647760301239</v>
      </c>
      <c r="F36" s="264">
        <f t="shared" si="8"/>
        <v>24.940647760301239</v>
      </c>
      <c r="G36" s="254">
        <v>0</v>
      </c>
      <c r="H36" s="254">
        <v>0</v>
      </c>
      <c r="I36" s="254">
        <v>0</v>
      </c>
      <c r="J36" s="263">
        <v>0</v>
      </c>
      <c r="K36" s="265">
        <v>0</v>
      </c>
      <c r="L36" s="254">
        <v>24.940647760301239</v>
      </c>
      <c r="M36" s="254" t="s">
        <v>61</v>
      </c>
      <c r="N36" s="263">
        <v>0</v>
      </c>
      <c r="O36" s="265">
        <v>0</v>
      </c>
      <c r="P36" s="254">
        <v>0</v>
      </c>
      <c r="Q36" s="255">
        <v>0</v>
      </c>
      <c r="R36" s="263">
        <v>24.940647760301239</v>
      </c>
      <c r="S36" s="265" t="s">
        <v>61</v>
      </c>
      <c r="T36" s="254">
        <v>0</v>
      </c>
      <c r="U36" s="255">
        <v>0</v>
      </c>
      <c r="V36" s="263">
        <v>0</v>
      </c>
      <c r="W36" s="265">
        <v>0</v>
      </c>
      <c r="X36" s="254">
        <v>0</v>
      </c>
      <c r="Y36" s="255">
        <v>0</v>
      </c>
      <c r="Z36" s="263">
        <v>0</v>
      </c>
      <c r="AA36" s="265">
        <v>0</v>
      </c>
      <c r="AB36" s="254">
        <f t="shared" si="6"/>
        <v>24.940647760301239</v>
      </c>
      <c r="AC36" s="264">
        <f t="shared" si="7"/>
        <v>24.940647760301239</v>
      </c>
      <c r="AE36" s="274">
        <v>0</v>
      </c>
      <c r="AF36" s="275">
        <v>0</v>
      </c>
      <c r="AG36" s="278">
        <v>0</v>
      </c>
      <c r="AH36" s="278">
        <v>0</v>
      </c>
    </row>
    <row r="37" spans="1:34" x14ac:dyDescent="0.25">
      <c r="A37" s="60" t="s">
        <v>165</v>
      </c>
      <c r="B37" s="42" t="s">
        <v>164</v>
      </c>
      <c r="C37" s="254">
        <v>3.1297951297971395E-2</v>
      </c>
      <c r="D37" s="263">
        <v>3.1297951297971395E-2</v>
      </c>
      <c r="E37" s="264">
        <f t="shared" si="9"/>
        <v>3.1297951297971395E-2</v>
      </c>
      <c r="F37" s="264">
        <f t="shared" si="8"/>
        <v>3.1297951297971395E-2</v>
      </c>
      <c r="G37" s="254">
        <v>0</v>
      </c>
      <c r="H37" s="254">
        <v>0</v>
      </c>
      <c r="I37" s="254">
        <v>0</v>
      </c>
      <c r="J37" s="263">
        <v>0</v>
      </c>
      <c r="K37" s="265">
        <v>0</v>
      </c>
      <c r="L37" s="254">
        <v>3.1297951297971395E-2</v>
      </c>
      <c r="M37" s="254" t="s">
        <v>61</v>
      </c>
      <c r="N37" s="263">
        <v>0</v>
      </c>
      <c r="O37" s="265">
        <v>0</v>
      </c>
      <c r="P37" s="254">
        <v>0</v>
      </c>
      <c r="Q37" s="255">
        <v>0</v>
      </c>
      <c r="R37" s="263">
        <v>3.1297951297971395E-2</v>
      </c>
      <c r="S37" s="265" t="s">
        <v>61</v>
      </c>
      <c r="T37" s="254">
        <v>0</v>
      </c>
      <c r="U37" s="255">
        <v>0</v>
      </c>
      <c r="V37" s="263">
        <v>0</v>
      </c>
      <c r="W37" s="265">
        <v>0</v>
      </c>
      <c r="X37" s="254">
        <v>0</v>
      </c>
      <c r="Y37" s="255">
        <v>0</v>
      </c>
      <c r="Z37" s="263">
        <v>0</v>
      </c>
      <c r="AA37" s="265">
        <v>0</v>
      </c>
      <c r="AB37" s="254">
        <f t="shared" si="6"/>
        <v>3.1297951297971395E-2</v>
      </c>
      <c r="AC37" s="264">
        <f t="shared" si="7"/>
        <v>3.1297951297971395E-2</v>
      </c>
      <c r="AE37" s="274">
        <v>0</v>
      </c>
      <c r="AF37" s="275">
        <v>0</v>
      </c>
      <c r="AG37" s="278">
        <v>0</v>
      </c>
      <c r="AH37" s="278">
        <v>0</v>
      </c>
    </row>
    <row r="38" spans="1:34" x14ac:dyDescent="0.25">
      <c r="A38" s="60" t="s">
        <v>163</v>
      </c>
      <c r="B38" s="42" t="s">
        <v>162</v>
      </c>
      <c r="C38" s="254">
        <v>3.0870175431532688E-2</v>
      </c>
      <c r="D38" s="263">
        <v>3.0870175431532688E-2</v>
      </c>
      <c r="E38" s="264">
        <f t="shared" si="9"/>
        <v>3.0870175431532688E-2</v>
      </c>
      <c r="F38" s="264">
        <f t="shared" si="8"/>
        <v>3.0870175431532688E-2</v>
      </c>
      <c r="G38" s="254">
        <v>0</v>
      </c>
      <c r="H38" s="254">
        <v>0</v>
      </c>
      <c r="I38" s="254">
        <v>0</v>
      </c>
      <c r="J38" s="263">
        <v>0</v>
      </c>
      <c r="K38" s="265">
        <v>0</v>
      </c>
      <c r="L38" s="254">
        <v>3.0870175431532688E-2</v>
      </c>
      <c r="M38" s="254" t="s">
        <v>61</v>
      </c>
      <c r="N38" s="263">
        <v>0</v>
      </c>
      <c r="O38" s="265">
        <v>0</v>
      </c>
      <c r="P38" s="254">
        <v>0</v>
      </c>
      <c r="Q38" s="255">
        <v>0</v>
      </c>
      <c r="R38" s="263">
        <v>3.0870175431532688E-2</v>
      </c>
      <c r="S38" s="265" t="s">
        <v>61</v>
      </c>
      <c r="T38" s="254">
        <v>0</v>
      </c>
      <c r="U38" s="255">
        <v>0</v>
      </c>
      <c r="V38" s="263">
        <v>0</v>
      </c>
      <c r="W38" s="265">
        <v>0</v>
      </c>
      <c r="X38" s="254">
        <v>0</v>
      </c>
      <c r="Y38" s="255">
        <v>0</v>
      </c>
      <c r="Z38" s="263">
        <v>0</v>
      </c>
      <c r="AA38" s="265">
        <v>0</v>
      </c>
      <c r="AB38" s="254">
        <f t="shared" si="6"/>
        <v>3.0870175431532688E-2</v>
      </c>
      <c r="AC38" s="264">
        <f t="shared" si="7"/>
        <v>3.0870175431532688E-2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1</v>
      </c>
      <c r="F54" s="264">
        <f t="shared" si="8"/>
        <v>1</v>
      </c>
      <c r="G54" s="254">
        <v>0</v>
      </c>
      <c r="H54" s="254" t="b">
        <v>0</v>
      </c>
      <c r="I54" s="255" t="s">
        <v>59</v>
      </c>
      <c r="J54" s="263">
        <v>0</v>
      </c>
      <c r="K54" s="265">
        <v>0</v>
      </c>
      <c r="L54" s="254">
        <v>0</v>
      </c>
      <c r="M54" s="255">
        <v>0</v>
      </c>
      <c r="N54" s="263">
        <v>0</v>
      </c>
      <c r="O54" s="265">
        <v>0</v>
      </c>
      <c r="P54" s="254">
        <v>1</v>
      </c>
      <c r="Q54" s="255">
        <v>0</v>
      </c>
      <c r="R54" s="263">
        <v>1</v>
      </c>
      <c r="S54" s="265">
        <v>0</v>
      </c>
      <c r="T54" s="254">
        <v>0</v>
      </c>
      <c r="U54" s="255">
        <v>0</v>
      </c>
      <c r="V54" s="263">
        <v>0</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10.629410217009713</v>
      </c>
      <c r="D56" s="263">
        <v>26.419482557030744</v>
      </c>
      <c r="E56" s="264">
        <f t="shared" si="9"/>
        <v>26.419482557030744</v>
      </c>
      <c r="F56" s="264">
        <f t="shared" si="8"/>
        <v>26.419482557030744</v>
      </c>
      <c r="G56" s="254">
        <v>0</v>
      </c>
      <c r="H56" s="254">
        <v>10.629410217009713</v>
      </c>
      <c r="I56" s="255" t="s">
        <v>59</v>
      </c>
      <c r="J56" s="263">
        <v>0</v>
      </c>
      <c r="K56" s="265">
        <v>0</v>
      </c>
      <c r="L56" s="254">
        <v>0</v>
      </c>
      <c r="M56" s="255">
        <v>0</v>
      </c>
      <c r="N56" s="263">
        <v>0</v>
      </c>
      <c r="O56" s="265">
        <v>0</v>
      </c>
      <c r="P56" s="254">
        <v>0</v>
      </c>
      <c r="Q56" s="255">
        <v>0</v>
      </c>
      <c r="R56" s="263">
        <v>26.419482557030744</v>
      </c>
      <c r="S56" s="265">
        <v>0</v>
      </c>
      <c r="T56" s="254">
        <v>0</v>
      </c>
      <c r="U56" s="255">
        <v>0</v>
      </c>
      <c r="V56" s="263">
        <v>0</v>
      </c>
      <c r="W56" s="265">
        <v>0</v>
      </c>
      <c r="X56" s="254">
        <v>0</v>
      </c>
      <c r="Y56" s="255">
        <v>0</v>
      </c>
      <c r="Z56" s="263">
        <v>0</v>
      </c>
      <c r="AA56" s="265">
        <v>0</v>
      </c>
      <c r="AB56" s="254">
        <f t="shared" si="6"/>
        <v>10.629410217009713</v>
      </c>
      <c r="AC56" s="264">
        <f t="shared" si="7"/>
        <v>26.419482557030744</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1</v>
      </c>
      <c r="F61" s="264">
        <f t="shared" si="8"/>
        <v>1</v>
      </c>
      <c r="G61" s="254">
        <v>0</v>
      </c>
      <c r="H61" s="254" t="b">
        <v>0</v>
      </c>
      <c r="I61" s="255" t="s">
        <v>59</v>
      </c>
      <c r="J61" s="263">
        <v>0</v>
      </c>
      <c r="K61" s="265">
        <v>0</v>
      </c>
      <c r="L61" s="254">
        <v>0</v>
      </c>
      <c r="M61" s="255">
        <v>0</v>
      </c>
      <c r="N61" s="263">
        <v>0</v>
      </c>
      <c r="O61" s="265">
        <v>0</v>
      </c>
      <c r="P61" s="254">
        <v>1</v>
      </c>
      <c r="Q61" s="255">
        <v>0</v>
      </c>
      <c r="R61" s="263">
        <v>1</v>
      </c>
      <c r="S61" s="265">
        <v>0</v>
      </c>
      <c r="T61" s="254">
        <v>0</v>
      </c>
      <c r="U61" s="255">
        <v>0</v>
      </c>
      <c r="V61" s="263">
        <v>0</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447</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M_00.0043.000043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ПС Чулымская строительство быстровозводимого здания гаража на 8 машиномест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46568</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0</v>
      </c>
      <c r="Q26" s="173" t="s">
        <v>424</v>
      </c>
      <c r="R26" s="175">
        <f>SUM(R27:R86)</f>
        <v>0</v>
      </c>
      <c r="S26" s="173" t="s">
        <v>424</v>
      </c>
      <c r="T26" s="173" t="s">
        <v>424</v>
      </c>
      <c r="U26" s="173" t="s">
        <v>424</v>
      </c>
      <c r="V26" s="173" t="s">
        <v>424</v>
      </c>
      <c r="W26" s="173" t="s">
        <v>424</v>
      </c>
      <c r="X26" s="173" t="s">
        <v>424</v>
      </c>
      <c r="Y26" s="173" t="s">
        <v>424</v>
      </c>
      <c r="Z26" s="173" t="s">
        <v>424</v>
      </c>
      <c r="AA26" s="173" t="s">
        <v>424</v>
      </c>
      <c r="AB26" s="175">
        <f>SUM(AB27:AB86)</f>
        <v>0</v>
      </c>
      <c r="AC26" s="173" t="s">
        <v>424</v>
      </c>
      <c r="AD26" s="175">
        <f>SUM(AD27:AD86)</f>
        <v>0</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424</v>
      </c>
      <c r="N27" s="205" t="s">
        <v>424</v>
      </c>
      <c r="O27" s="205" t="s">
        <v>424</v>
      </c>
      <c r="P27" s="206" t="s">
        <v>424</v>
      </c>
      <c r="Q27" s="205" t="s">
        <v>424</v>
      </c>
      <c r="R27" s="206" t="s">
        <v>424</v>
      </c>
      <c r="S27" s="205" t="s">
        <v>424</v>
      </c>
      <c r="T27" s="205" t="s">
        <v>424</v>
      </c>
      <c r="U27" s="205" t="s">
        <v>424</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t="s">
        <v>424</v>
      </c>
      <c r="AG27" s="205" t="s">
        <v>424</v>
      </c>
      <c r="AH27" s="205" t="s">
        <v>424</v>
      </c>
      <c r="AI27" s="207" t="s">
        <v>424</v>
      </c>
      <c r="AJ27" s="207" t="s">
        <v>424</v>
      </c>
      <c r="AK27" s="207" t="s">
        <v>424</v>
      </c>
      <c r="AL27" s="207" t="s">
        <v>424</v>
      </c>
      <c r="AM27" s="205" t="s">
        <v>424</v>
      </c>
      <c r="AN27" s="205" t="s">
        <v>424</v>
      </c>
      <c r="AO27" s="205" t="s">
        <v>424</v>
      </c>
      <c r="AP27" s="205" t="s">
        <v>424</v>
      </c>
      <c r="AQ27" s="207" t="s">
        <v>424</v>
      </c>
      <c r="AR27" s="207" t="s">
        <v>424</v>
      </c>
      <c r="AS27" s="207" t="s">
        <v>424</v>
      </c>
      <c r="AT27" s="207" t="s">
        <v>424</v>
      </c>
      <c r="AU27" s="207" t="s">
        <v>424</v>
      </c>
      <c r="AV27" s="205" t="s">
        <v>424</v>
      </c>
      <c r="AW27" s="205" t="s">
        <v>424</v>
      </c>
      <c r="AX27" s="208">
        <v>0</v>
      </c>
      <c r="AY27" s="208">
        <v>0</v>
      </c>
      <c r="AZ27" s="206" t="s">
        <v>424</v>
      </c>
      <c r="BA27" s="206" t="s">
        <v>424</v>
      </c>
      <c r="BB27" s="206" t="s">
        <v>424</v>
      </c>
      <c r="BC27" s="206" t="s">
        <v>424</v>
      </c>
      <c r="BD27" s="206" t="str">
        <f>CONCATENATE(BB27,", ",BA27,", ",N27,", ","договор № ",BC27)</f>
        <v>нд, нд, нд, договор № нд</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M_00.0043.000043</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ПС Чулымская строительство быстровозводимого здания гаража на 8 машиномест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526</v>
      </c>
    </row>
    <row r="22" spans="1:2" x14ac:dyDescent="0.25">
      <c r="A22" s="153" t="s">
        <v>305</v>
      </c>
      <c r="B22" s="153" t="s">
        <v>531</v>
      </c>
    </row>
    <row r="23" spans="1:2" x14ac:dyDescent="0.25">
      <c r="A23" s="153" t="s">
        <v>287</v>
      </c>
      <c r="B23" s="153" t="s">
        <v>514</v>
      </c>
    </row>
    <row r="24" spans="1:2" x14ac:dyDescent="0.25">
      <c r="A24" s="153" t="s">
        <v>306</v>
      </c>
      <c r="B24" s="153" t="s">
        <v>424</v>
      </c>
    </row>
    <row r="25" spans="1:2" x14ac:dyDescent="0.25">
      <c r="A25" s="154" t="s">
        <v>307</v>
      </c>
      <c r="B25" s="171">
        <v>46568</v>
      </c>
    </row>
    <row r="26" spans="1:2" x14ac:dyDescent="0.25">
      <c r="A26" s="154" t="s">
        <v>308</v>
      </c>
      <c r="B26" s="156" t="s">
        <v>530</v>
      </c>
    </row>
    <row r="27" spans="1:2" x14ac:dyDescent="0.25">
      <c r="A27" s="156" t="str">
        <f>CONCATENATE("Стоимость проекта в прогнозных ценах, млн. руб. с НДС")</f>
        <v>Стоимость проекта в прогнозных ценах, млн. руб. с НДС</v>
      </c>
      <c r="B27" s="167">
        <v>31.703379068436895</v>
      </c>
    </row>
    <row r="28" spans="1:2" ht="93.75" customHeight="1" x14ac:dyDescent="0.25">
      <c r="A28" s="155" t="s">
        <v>309</v>
      </c>
      <c r="B28" s="158" t="s">
        <v>515</v>
      </c>
    </row>
    <row r="29" spans="1:2" ht="28.5" x14ac:dyDescent="0.25">
      <c r="A29" s="156" t="s">
        <v>310</v>
      </c>
      <c r="B29" s="167">
        <f>'7. Паспорт отчет о закупке'!$AB$26*1.2/1000</f>
        <v>0</v>
      </c>
    </row>
    <row r="30" spans="1:2" ht="28.5" x14ac:dyDescent="0.25">
      <c r="A30" s="156" t="s">
        <v>311</v>
      </c>
      <c r="B30" s="167">
        <f>'7. Паспорт отчет о закупке'!$AD$26/1000</f>
        <v>0</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M_00.0043.000043</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ПС Чулымская строительство быстровозводимого здания гаража на 8 машиномест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M_00.0043.000043</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ПС Чулымская строительство быстровозводимого здания гаража на 8 машиномест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M_00.0043.000043</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ПС Чулымская строительство быстровозводимого здания гаража на 8 машиномест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M_00.0043.000043</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ПС Чулымская строительство быстровозводимого здания гаража на 8 машиномест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524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526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527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528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529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M_00.0043.000043</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ПС Чулымская строительство быстровозводимого здания гаража на 8 машиномест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M_00.0043.000043</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ПС Чулымская строительство быстровозводимого здания гаража на 8 машиномест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M_00.0043.000043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ПС Чулымская строительство быстровозводимого здания гаража на 8 машиномест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M_00.0043.000043</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ПС Чулымская строительство быстровозводимого здания гаража на 8 машиномест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448</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449</v>
      </c>
      <c r="C25" s="285">
        <v>45658</v>
      </c>
      <c r="D25" s="285">
        <v>45960</v>
      </c>
      <c r="E25" s="285">
        <v>45658</v>
      </c>
      <c r="F25" s="285">
        <v>46203</v>
      </c>
      <c r="G25" s="286">
        <v>0.33333333333333331</v>
      </c>
      <c r="H25" s="286">
        <v>0.33333333333333331</v>
      </c>
      <c r="I25" s="280" t="s">
        <v>516</v>
      </c>
      <c r="J25" s="280" t="s">
        <v>424</v>
      </c>
      <c r="L25" s="246"/>
      <c r="N25" s="238" t="str">
        <f>CONCATENATE($A$12,A25)</f>
        <v>M_00.0043.0000431</v>
      </c>
    </row>
    <row r="26" spans="1:14" x14ac:dyDescent="0.25">
      <c r="A26" s="281" t="s">
        <v>450</v>
      </c>
      <c r="B26" s="281" t="s">
        <v>451</v>
      </c>
      <c r="C26" s="285" t="s">
        <v>424</v>
      </c>
      <c r="D26" s="285" t="s">
        <v>424</v>
      </c>
      <c r="E26" s="285" t="s">
        <v>424</v>
      </c>
      <c r="F26" s="285" t="s">
        <v>424</v>
      </c>
      <c r="G26" s="286" t="s">
        <v>424</v>
      </c>
      <c r="H26" s="286" t="s">
        <v>424</v>
      </c>
      <c r="I26" s="280" t="s">
        <v>517</v>
      </c>
      <c r="J26" s="281" t="s">
        <v>424</v>
      </c>
      <c r="N26" s="238" t="str">
        <f t="shared" ref="N26:N54" si="0">CONCATENATE($A$12,A26)</f>
        <v>M_00.0043.0000431.1.</v>
      </c>
    </row>
    <row r="27" spans="1:14" x14ac:dyDescent="0.25">
      <c r="A27" s="281" t="s">
        <v>452</v>
      </c>
      <c r="B27" s="281" t="s">
        <v>453</v>
      </c>
      <c r="C27" s="285" t="s">
        <v>424</v>
      </c>
      <c r="D27" s="285" t="s">
        <v>424</v>
      </c>
      <c r="E27" s="285" t="s">
        <v>424</v>
      </c>
      <c r="F27" s="285" t="s">
        <v>424</v>
      </c>
      <c r="G27" s="286" t="s">
        <v>424</v>
      </c>
      <c r="H27" s="286" t="s">
        <v>424</v>
      </c>
      <c r="I27" s="280" t="s">
        <v>517</v>
      </c>
      <c r="J27" s="281" t="s">
        <v>424</v>
      </c>
      <c r="N27" s="238" t="str">
        <f t="shared" si="0"/>
        <v>M_00.0043.0000431.2.</v>
      </c>
    </row>
    <row r="28" spans="1:14" ht="31.5" x14ac:dyDescent="0.25">
      <c r="A28" s="281" t="s">
        <v>454</v>
      </c>
      <c r="B28" s="281" t="s">
        <v>455</v>
      </c>
      <c r="C28" s="285" t="s">
        <v>424</v>
      </c>
      <c r="D28" s="285" t="s">
        <v>424</v>
      </c>
      <c r="E28" s="285" t="s">
        <v>424</v>
      </c>
      <c r="F28" s="285" t="s">
        <v>424</v>
      </c>
      <c r="G28" s="286" t="s">
        <v>424</v>
      </c>
      <c r="H28" s="286" t="s">
        <v>424</v>
      </c>
      <c r="I28" s="280" t="s">
        <v>517</v>
      </c>
      <c r="J28" s="281" t="s">
        <v>424</v>
      </c>
      <c r="N28" s="238" t="str">
        <f t="shared" si="0"/>
        <v>M_00.0043.0000431.2.1.</v>
      </c>
    </row>
    <row r="29" spans="1:14" x14ac:dyDescent="0.25">
      <c r="A29" s="281" t="s">
        <v>456</v>
      </c>
      <c r="B29" s="281" t="s">
        <v>457</v>
      </c>
      <c r="C29" s="285" t="s">
        <v>424</v>
      </c>
      <c r="D29" s="285" t="s">
        <v>424</v>
      </c>
      <c r="E29" s="285" t="s">
        <v>424</v>
      </c>
      <c r="F29" s="285" t="s">
        <v>424</v>
      </c>
      <c r="G29" s="286" t="s">
        <v>424</v>
      </c>
      <c r="H29" s="286" t="s">
        <v>424</v>
      </c>
      <c r="I29" s="280" t="s">
        <v>517</v>
      </c>
      <c r="J29" s="281" t="s">
        <v>424</v>
      </c>
      <c r="N29" s="238" t="str">
        <f t="shared" si="0"/>
        <v>M_00.0043.0000431.3.</v>
      </c>
    </row>
    <row r="30" spans="1:14" x14ac:dyDescent="0.25">
      <c r="A30" s="281" t="s">
        <v>458</v>
      </c>
      <c r="B30" s="281" t="s">
        <v>459</v>
      </c>
      <c r="C30" s="285" t="s">
        <v>424</v>
      </c>
      <c r="D30" s="285" t="s">
        <v>424</v>
      </c>
      <c r="E30" s="285" t="s">
        <v>424</v>
      </c>
      <c r="F30" s="285" t="s">
        <v>424</v>
      </c>
      <c r="G30" s="286" t="s">
        <v>424</v>
      </c>
      <c r="H30" s="286" t="s">
        <v>424</v>
      </c>
      <c r="I30" s="280" t="s">
        <v>517</v>
      </c>
      <c r="J30" s="281" t="s">
        <v>424</v>
      </c>
      <c r="N30" s="238" t="str">
        <f t="shared" si="0"/>
        <v>M_00.0043.0000431.4.</v>
      </c>
    </row>
    <row r="31" spans="1:14" x14ac:dyDescent="0.25">
      <c r="A31" s="281" t="s">
        <v>460</v>
      </c>
      <c r="B31" s="281" t="s">
        <v>461</v>
      </c>
      <c r="C31" s="285">
        <v>45658</v>
      </c>
      <c r="D31" s="285">
        <v>45678</v>
      </c>
      <c r="E31" s="285">
        <v>45658</v>
      </c>
      <c r="F31" s="285">
        <v>45826</v>
      </c>
      <c r="G31" s="286">
        <v>1</v>
      </c>
      <c r="H31" s="286" t="s">
        <v>424</v>
      </c>
      <c r="I31" s="280" t="s">
        <v>518</v>
      </c>
      <c r="J31" s="281" t="s">
        <v>424</v>
      </c>
      <c r="N31" s="238" t="str">
        <f t="shared" si="0"/>
        <v>M_00.0043.0000431.5.</v>
      </c>
    </row>
    <row r="32" spans="1:14" x14ac:dyDescent="0.25">
      <c r="A32" s="281" t="s">
        <v>462</v>
      </c>
      <c r="B32" s="281" t="s">
        <v>463</v>
      </c>
      <c r="C32" s="285">
        <v>45758</v>
      </c>
      <c r="D32" s="285">
        <v>45960</v>
      </c>
      <c r="E32" s="285">
        <v>45788</v>
      </c>
      <c r="F32" s="285">
        <v>46019</v>
      </c>
      <c r="G32" s="286" t="s">
        <v>424</v>
      </c>
      <c r="H32" s="286" t="s">
        <v>424</v>
      </c>
      <c r="I32" s="280" t="s">
        <v>517</v>
      </c>
      <c r="J32" s="281" t="s">
        <v>424</v>
      </c>
      <c r="N32" s="238" t="str">
        <f t="shared" si="0"/>
        <v>M_00.0043.0000431.6.</v>
      </c>
    </row>
    <row r="33" spans="1:14" ht="31.5" x14ac:dyDescent="0.25">
      <c r="A33" s="281" t="s">
        <v>464</v>
      </c>
      <c r="B33" s="281" t="s">
        <v>465</v>
      </c>
      <c r="C33" s="285" t="s">
        <v>424</v>
      </c>
      <c r="D33" s="285" t="s">
        <v>424</v>
      </c>
      <c r="E33" s="285" t="s">
        <v>424</v>
      </c>
      <c r="F33" s="285" t="s">
        <v>424</v>
      </c>
      <c r="G33" s="286" t="s">
        <v>424</v>
      </c>
      <c r="H33" s="286" t="s">
        <v>424</v>
      </c>
      <c r="I33" s="280" t="s">
        <v>517</v>
      </c>
      <c r="J33" s="281" t="s">
        <v>424</v>
      </c>
      <c r="N33" s="238" t="str">
        <f t="shared" si="0"/>
        <v>M_00.0043.0000431.7.</v>
      </c>
    </row>
    <row r="34" spans="1:14" ht="31.5" x14ac:dyDescent="0.25">
      <c r="A34" s="281" t="s">
        <v>466</v>
      </c>
      <c r="B34" s="281" t="s">
        <v>467</v>
      </c>
      <c r="C34" s="285" t="s">
        <v>424</v>
      </c>
      <c r="D34" s="285" t="s">
        <v>424</v>
      </c>
      <c r="E34" s="285" t="s">
        <v>424</v>
      </c>
      <c r="F34" s="285" t="s">
        <v>424</v>
      </c>
      <c r="G34" s="286" t="s">
        <v>424</v>
      </c>
      <c r="H34" s="286" t="s">
        <v>424</v>
      </c>
      <c r="I34" s="280" t="s">
        <v>517</v>
      </c>
      <c r="J34" s="281" t="s">
        <v>424</v>
      </c>
      <c r="N34" s="238" t="str">
        <f t="shared" si="0"/>
        <v>M_00.0043.0000431.8.</v>
      </c>
    </row>
    <row r="35" spans="1:14" x14ac:dyDescent="0.25">
      <c r="A35" s="281" t="s">
        <v>468</v>
      </c>
      <c r="B35" s="281" t="s">
        <v>469</v>
      </c>
      <c r="C35" s="285" t="s">
        <v>424</v>
      </c>
      <c r="D35" s="285" t="s">
        <v>424</v>
      </c>
      <c r="E35" s="285">
        <v>45991</v>
      </c>
      <c r="F35" s="285">
        <v>46019</v>
      </c>
      <c r="G35" s="286" t="s">
        <v>424</v>
      </c>
      <c r="H35" s="286" t="s">
        <v>424</v>
      </c>
      <c r="I35" s="280" t="s">
        <v>517</v>
      </c>
      <c r="J35" s="281" t="s">
        <v>424</v>
      </c>
      <c r="N35" s="238" t="str">
        <f t="shared" si="0"/>
        <v>M_00.0043.0000431.9.</v>
      </c>
    </row>
    <row r="36" spans="1:14" x14ac:dyDescent="0.25">
      <c r="A36" s="281" t="s">
        <v>470</v>
      </c>
      <c r="B36" s="281" t="s">
        <v>471</v>
      </c>
      <c r="C36" s="285" t="s">
        <v>424</v>
      </c>
      <c r="D36" s="285" t="s">
        <v>424</v>
      </c>
      <c r="E36" s="285">
        <v>46173</v>
      </c>
      <c r="F36" s="285">
        <v>46203</v>
      </c>
      <c r="G36" s="286" t="s">
        <v>424</v>
      </c>
      <c r="H36" s="286" t="s">
        <v>424</v>
      </c>
      <c r="I36" s="280" t="s">
        <v>517</v>
      </c>
      <c r="J36" s="281" t="s">
        <v>424</v>
      </c>
      <c r="N36" s="238" t="str">
        <f t="shared" si="0"/>
        <v>M_00.0043.0000431.10.</v>
      </c>
    </row>
    <row r="37" spans="1:14" x14ac:dyDescent="0.25">
      <c r="A37" s="281" t="s">
        <v>472</v>
      </c>
      <c r="B37" s="281" t="s">
        <v>473</v>
      </c>
      <c r="C37" s="285">
        <v>45818</v>
      </c>
      <c r="D37" s="285">
        <v>45960</v>
      </c>
      <c r="E37" s="285">
        <v>45991</v>
      </c>
      <c r="F37" s="285">
        <v>46019</v>
      </c>
      <c r="G37" s="286" t="s">
        <v>424</v>
      </c>
      <c r="H37" s="286" t="s">
        <v>424</v>
      </c>
      <c r="I37" s="280" t="s">
        <v>518</v>
      </c>
      <c r="J37" s="281" t="s">
        <v>424</v>
      </c>
      <c r="N37" s="238" t="str">
        <f t="shared" si="0"/>
        <v>M_00.0043.0000431.11.</v>
      </c>
    </row>
    <row r="38" spans="1:14" x14ac:dyDescent="0.25">
      <c r="A38" s="280">
        <v>2</v>
      </c>
      <c r="B38" s="280" t="s">
        <v>510</v>
      </c>
      <c r="C38" s="285">
        <v>45658</v>
      </c>
      <c r="D38" s="285">
        <v>46006</v>
      </c>
      <c r="E38" s="285">
        <v>46476</v>
      </c>
      <c r="F38" s="285">
        <v>46537</v>
      </c>
      <c r="G38" s="286" t="s">
        <v>424</v>
      </c>
      <c r="H38" s="286" t="s">
        <v>424</v>
      </c>
      <c r="I38" s="280" t="s">
        <v>516</v>
      </c>
      <c r="J38" s="280" t="s">
        <v>424</v>
      </c>
      <c r="N38" s="238" t="str">
        <f t="shared" si="0"/>
        <v>M_00.0043.0000432</v>
      </c>
    </row>
    <row r="39" spans="1:14" ht="173.25" customHeight="1" x14ac:dyDescent="0.25">
      <c r="A39" s="282" t="s">
        <v>474</v>
      </c>
      <c r="B39" s="281" t="s">
        <v>475</v>
      </c>
      <c r="C39" s="285">
        <v>45658</v>
      </c>
      <c r="D39" s="285">
        <v>45678</v>
      </c>
      <c r="E39" s="285">
        <v>46476</v>
      </c>
      <c r="F39" s="285">
        <v>46537</v>
      </c>
      <c r="G39" s="286" t="s">
        <v>424</v>
      </c>
      <c r="H39" s="286" t="s">
        <v>424</v>
      </c>
      <c r="I39" s="280" t="s">
        <v>518</v>
      </c>
      <c r="J39" s="281" t="s">
        <v>424</v>
      </c>
      <c r="N39" s="238" t="str">
        <f t="shared" si="0"/>
        <v>M_00.0043.0000432.1.</v>
      </c>
    </row>
    <row r="40" spans="1:14" ht="63" x14ac:dyDescent="0.25">
      <c r="A40" s="282" t="s">
        <v>476</v>
      </c>
      <c r="B40" s="281" t="s">
        <v>477</v>
      </c>
      <c r="C40" s="285">
        <v>45679</v>
      </c>
      <c r="D40" s="285">
        <v>46006</v>
      </c>
      <c r="E40" s="285">
        <v>46476</v>
      </c>
      <c r="F40" s="285">
        <v>46537</v>
      </c>
      <c r="G40" s="286" t="s">
        <v>424</v>
      </c>
      <c r="H40" s="286" t="s">
        <v>424</v>
      </c>
      <c r="I40" s="280" t="s">
        <v>517</v>
      </c>
      <c r="J40" s="281" t="s">
        <v>424</v>
      </c>
      <c r="N40" s="238" t="str">
        <f t="shared" si="0"/>
        <v>M_00.0043.0000432.2.</v>
      </c>
    </row>
    <row r="41" spans="1:14" x14ac:dyDescent="0.25">
      <c r="A41" s="280">
        <v>3</v>
      </c>
      <c r="B41" s="280" t="s">
        <v>478</v>
      </c>
      <c r="C41" s="285">
        <v>45900</v>
      </c>
      <c r="D41" s="285">
        <v>46006</v>
      </c>
      <c r="E41" s="285">
        <v>46184</v>
      </c>
      <c r="F41" s="285">
        <v>46568</v>
      </c>
      <c r="G41" s="286" t="s">
        <v>424</v>
      </c>
      <c r="H41" s="286" t="s">
        <v>424</v>
      </c>
      <c r="I41" s="280" t="s">
        <v>516</v>
      </c>
      <c r="J41" s="280" t="s">
        <v>424</v>
      </c>
      <c r="N41" s="238" t="str">
        <f t="shared" si="0"/>
        <v>M_00.0043.0000433</v>
      </c>
    </row>
    <row r="42" spans="1:14" x14ac:dyDescent="0.25">
      <c r="A42" s="281" t="s">
        <v>479</v>
      </c>
      <c r="B42" s="281" t="s">
        <v>480</v>
      </c>
      <c r="C42" s="285">
        <v>45900</v>
      </c>
      <c r="D42" s="285">
        <v>46006</v>
      </c>
      <c r="E42" s="285">
        <v>46184</v>
      </c>
      <c r="F42" s="285">
        <v>46568</v>
      </c>
      <c r="G42" s="286" t="s">
        <v>424</v>
      </c>
      <c r="H42" s="286" t="s">
        <v>424</v>
      </c>
      <c r="I42" s="280" t="s">
        <v>518</v>
      </c>
      <c r="J42" s="281" t="s">
        <v>424</v>
      </c>
      <c r="N42" s="238" t="str">
        <f t="shared" si="0"/>
        <v>M_00.0043.0000433.1.</v>
      </c>
    </row>
    <row r="43" spans="1:14" ht="63" x14ac:dyDescent="0.25">
      <c r="A43" s="281" t="s">
        <v>481</v>
      </c>
      <c r="B43" s="281" t="s">
        <v>482</v>
      </c>
      <c r="C43" s="285" t="s">
        <v>424</v>
      </c>
      <c r="D43" s="285" t="s">
        <v>424</v>
      </c>
      <c r="E43" s="285" t="s">
        <v>424</v>
      </c>
      <c r="F43" s="285" t="s">
        <v>424</v>
      </c>
      <c r="G43" s="286" t="s">
        <v>424</v>
      </c>
      <c r="H43" s="286" t="s">
        <v>424</v>
      </c>
      <c r="I43" s="280" t="s">
        <v>517</v>
      </c>
      <c r="J43" s="281" t="s">
        <v>424</v>
      </c>
      <c r="N43" s="238" t="str">
        <f t="shared" si="0"/>
        <v>M_00.0043.0000433.2.</v>
      </c>
    </row>
    <row r="44" spans="1:14" x14ac:dyDescent="0.25">
      <c r="A44" s="281" t="s">
        <v>483</v>
      </c>
      <c r="B44" s="281" t="s">
        <v>484</v>
      </c>
      <c r="C44" s="285" t="s">
        <v>424</v>
      </c>
      <c r="D44" s="285" t="s">
        <v>424</v>
      </c>
      <c r="E44" s="285" t="s">
        <v>424</v>
      </c>
      <c r="F44" s="285" t="s">
        <v>424</v>
      </c>
      <c r="G44" s="286" t="s">
        <v>424</v>
      </c>
      <c r="H44" s="286" t="s">
        <v>424</v>
      </c>
      <c r="I44" s="280" t="s">
        <v>517</v>
      </c>
      <c r="J44" s="281" t="s">
        <v>424</v>
      </c>
      <c r="N44" s="238" t="str">
        <f t="shared" si="0"/>
        <v>M_00.0043.0000433.3.</v>
      </c>
    </row>
    <row r="45" spans="1:14" ht="31.5" x14ac:dyDescent="0.25">
      <c r="A45" s="281" t="s">
        <v>485</v>
      </c>
      <c r="B45" s="281" t="s">
        <v>486</v>
      </c>
      <c r="C45" s="285" t="s">
        <v>424</v>
      </c>
      <c r="D45" s="285" t="s">
        <v>424</v>
      </c>
      <c r="E45" s="285" t="s">
        <v>424</v>
      </c>
      <c r="F45" s="285" t="s">
        <v>424</v>
      </c>
      <c r="G45" s="286" t="s">
        <v>424</v>
      </c>
      <c r="H45" s="286" t="s">
        <v>424</v>
      </c>
      <c r="I45" s="280" t="s">
        <v>517</v>
      </c>
      <c r="J45" s="281" t="s">
        <v>424</v>
      </c>
      <c r="N45" s="238" t="str">
        <f t="shared" si="0"/>
        <v>M_00.0043.0000433.4.</v>
      </c>
    </row>
    <row r="46" spans="1:14" ht="63" x14ac:dyDescent="0.25">
      <c r="A46" s="281" t="s">
        <v>487</v>
      </c>
      <c r="B46" s="281" t="s">
        <v>488</v>
      </c>
      <c r="C46" s="285" t="s">
        <v>424</v>
      </c>
      <c r="D46" s="285" t="s">
        <v>424</v>
      </c>
      <c r="E46" s="285" t="s">
        <v>424</v>
      </c>
      <c r="F46" s="285" t="s">
        <v>424</v>
      </c>
      <c r="G46" s="286" t="s">
        <v>424</v>
      </c>
      <c r="H46" s="286" t="s">
        <v>424</v>
      </c>
      <c r="I46" s="280" t="s">
        <v>517</v>
      </c>
      <c r="J46" s="281" t="s">
        <v>424</v>
      </c>
      <c r="N46" s="238" t="str">
        <f t="shared" si="0"/>
        <v>M_00.0043.0000433.5.</v>
      </c>
    </row>
    <row r="47" spans="1:14" x14ac:dyDescent="0.25">
      <c r="A47" s="281" t="s">
        <v>489</v>
      </c>
      <c r="B47" s="281" t="s">
        <v>490</v>
      </c>
      <c r="C47" s="285" t="s">
        <v>424</v>
      </c>
      <c r="D47" s="285" t="s">
        <v>424</v>
      </c>
      <c r="E47" s="285" t="s">
        <v>424</v>
      </c>
      <c r="F47" s="285" t="s">
        <v>424</v>
      </c>
      <c r="G47" s="286" t="s">
        <v>424</v>
      </c>
      <c r="H47" s="286" t="s">
        <v>424</v>
      </c>
      <c r="I47" s="280" t="s">
        <v>424</v>
      </c>
      <c r="J47" s="281" t="s">
        <v>424</v>
      </c>
      <c r="N47" s="238" t="str">
        <f t="shared" si="0"/>
        <v>M_00.0043.0000433.6.</v>
      </c>
    </row>
    <row r="48" spans="1:14" x14ac:dyDescent="0.25">
      <c r="A48" s="280">
        <v>4</v>
      </c>
      <c r="B48" s="280" t="s">
        <v>491</v>
      </c>
      <c r="C48" s="285">
        <v>46007</v>
      </c>
      <c r="D48" s="285">
        <v>46021</v>
      </c>
      <c r="E48" s="285">
        <v>46325</v>
      </c>
      <c r="F48" s="285">
        <v>46568</v>
      </c>
      <c r="G48" s="286" t="s">
        <v>424</v>
      </c>
      <c r="H48" s="286" t="s">
        <v>424</v>
      </c>
      <c r="I48" s="280" t="s">
        <v>516</v>
      </c>
      <c r="J48" s="280" t="s">
        <v>424</v>
      </c>
      <c r="N48" s="238" t="str">
        <f t="shared" si="0"/>
        <v>M_00.0043.0000434</v>
      </c>
    </row>
    <row r="49" spans="1:14" x14ac:dyDescent="0.25">
      <c r="A49" s="281" t="s">
        <v>492</v>
      </c>
      <c r="B49" s="281" t="s">
        <v>493</v>
      </c>
      <c r="C49" s="285" t="s">
        <v>424</v>
      </c>
      <c r="D49" s="285" t="s">
        <v>424</v>
      </c>
      <c r="E49" s="285" t="s">
        <v>424</v>
      </c>
      <c r="F49" s="285" t="s">
        <v>424</v>
      </c>
      <c r="G49" s="286" t="s">
        <v>424</v>
      </c>
      <c r="H49" s="286" t="s">
        <v>424</v>
      </c>
      <c r="I49" s="280" t="s">
        <v>517</v>
      </c>
      <c r="J49" s="281" t="s">
        <v>424</v>
      </c>
      <c r="N49" s="238" t="str">
        <f t="shared" si="0"/>
        <v>M_00.0043.0000434.1.</v>
      </c>
    </row>
    <row r="50" spans="1:14" ht="47.25" x14ac:dyDescent="0.25">
      <c r="A50" s="281" t="s">
        <v>494</v>
      </c>
      <c r="B50" s="281" t="s">
        <v>495</v>
      </c>
      <c r="C50" s="285" t="s">
        <v>424</v>
      </c>
      <c r="D50" s="285" t="s">
        <v>424</v>
      </c>
      <c r="E50" s="285" t="s">
        <v>424</v>
      </c>
      <c r="F50" s="285" t="s">
        <v>424</v>
      </c>
      <c r="G50" s="286" t="s">
        <v>424</v>
      </c>
      <c r="H50" s="286" t="s">
        <v>424</v>
      </c>
      <c r="I50" s="280" t="s">
        <v>517</v>
      </c>
      <c r="J50" s="281" t="s">
        <v>424</v>
      </c>
      <c r="N50" s="238" t="str">
        <f t="shared" si="0"/>
        <v>M_00.0043.0000434.2.</v>
      </c>
    </row>
    <row r="51" spans="1:14" ht="31.5" x14ac:dyDescent="0.25">
      <c r="A51" s="281" t="s">
        <v>496</v>
      </c>
      <c r="B51" s="281" t="s">
        <v>497</v>
      </c>
      <c r="C51" s="285" t="s">
        <v>424</v>
      </c>
      <c r="D51" s="285" t="s">
        <v>424</v>
      </c>
      <c r="E51" s="285" t="s">
        <v>424</v>
      </c>
      <c r="F51" s="285" t="s">
        <v>424</v>
      </c>
      <c r="G51" s="286" t="s">
        <v>424</v>
      </c>
      <c r="H51" s="286" t="s">
        <v>424</v>
      </c>
      <c r="I51" s="280" t="s">
        <v>517</v>
      </c>
      <c r="J51" s="281" t="s">
        <v>424</v>
      </c>
      <c r="N51" s="238" t="str">
        <f t="shared" si="0"/>
        <v>M_00.0043.0000434.3.</v>
      </c>
    </row>
    <row r="52" spans="1:14" ht="31.5" x14ac:dyDescent="0.25">
      <c r="A52" s="283" t="s">
        <v>498</v>
      </c>
      <c r="B52" s="281" t="s">
        <v>499</v>
      </c>
      <c r="C52" s="285" t="s">
        <v>424</v>
      </c>
      <c r="D52" s="285" t="s">
        <v>424</v>
      </c>
      <c r="E52" s="285" t="s">
        <v>424</v>
      </c>
      <c r="F52" s="285" t="s">
        <v>424</v>
      </c>
      <c r="G52" s="286" t="s">
        <v>424</v>
      </c>
      <c r="H52" s="286" t="s">
        <v>424</v>
      </c>
      <c r="I52" s="280" t="s">
        <v>517</v>
      </c>
      <c r="J52" s="281" t="s">
        <v>424</v>
      </c>
      <c r="N52" s="238" t="str">
        <f t="shared" si="0"/>
        <v>M_00.0043.0000434.4.</v>
      </c>
    </row>
    <row r="53" spans="1:14" x14ac:dyDescent="0.25">
      <c r="A53" s="281" t="s">
        <v>500</v>
      </c>
      <c r="B53" s="284" t="s">
        <v>501</v>
      </c>
      <c r="C53" s="285">
        <v>46007</v>
      </c>
      <c r="D53" s="285">
        <v>46021</v>
      </c>
      <c r="E53" s="285">
        <v>46354</v>
      </c>
      <c r="F53" s="285">
        <v>46568</v>
      </c>
      <c r="G53" s="286" t="s">
        <v>424</v>
      </c>
      <c r="H53" s="286" t="s">
        <v>424</v>
      </c>
      <c r="I53" s="280" t="s">
        <v>518</v>
      </c>
      <c r="J53" s="281" t="s">
        <v>424</v>
      </c>
      <c r="N53" s="238" t="str">
        <f t="shared" si="0"/>
        <v>M_00.0043.0000434.5.</v>
      </c>
    </row>
    <row r="54" spans="1:14" x14ac:dyDescent="0.25">
      <c r="A54" s="281" t="s">
        <v>502</v>
      </c>
      <c r="B54" s="281" t="s">
        <v>503</v>
      </c>
      <c r="C54" s="285" t="s">
        <v>424</v>
      </c>
      <c r="D54" s="285" t="s">
        <v>424</v>
      </c>
      <c r="E54" s="285">
        <v>46325</v>
      </c>
      <c r="F54" s="285">
        <v>46568</v>
      </c>
      <c r="G54" s="286" t="s">
        <v>424</v>
      </c>
      <c r="H54" s="286" t="s">
        <v>424</v>
      </c>
      <c r="I54" s="280" t="s">
        <v>517</v>
      </c>
      <c r="J54" s="281" t="s">
        <v>424</v>
      </c>
      <c r="N54" s="238" t="str">
        <f t="shared" si="0"/>
        <v>M_00.0043.0000434.6.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2025-08-08T10:05:46Z</dcterms:modified>
</cp:coreProperties>
</file>